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rgejlisovskij/Desktop/"/>
    </mc:Choice>
  </mc:AlternateContent>
  <xr:revisionPtr revIDLastSave="0" documentId="8_{504FD4D1-F776-754E-A0AC-913B17DBFF78}" xr6:coauthVersionLast="46" xr6:coauthVersionMax="46" xr10:uidLastSave="{00000000-0000-0000-0000-000000000000}"/>
  <bookViews>
    <workbookView xWindow="0" yWindow="500" windowWidth="28800" windowHeight="15860" xr2:uid="{D0BC620B-32DD-E34A-A5E9-6D5A7CABA2EA}"/>
  </bookViews>
  <sheets>
    <sheet name="Бюджет доходов и расходов" sheetId="1" r:id="rId1"/>
    <sheet name="Пример штатного расписания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2" l="1"/>
  <c r="J36" i="2"/>
  <c r="I36" i="2"/>
  <c r="H36" i="2"/>
  <c r="H37" i="2" s="1"/>
  <c r="G36" i="2"/>
  <c r="F36" i="2"/>
  <c r="F37" i="2" s="1"/>
  <c r="E36" i="2"/>
  <c r="E37" i="2" s="1"/>
  <c r="D36" i="2"/>
  <c r="D37" i="2" s="1"/>
  <c r="A21" i="2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20" i="2"/>
  <c r="H17" i="2"/>
  <c r="K16" i="2"/>
  <c r="K17" i="2" s="1"/>
  <c r="J16" i="2"/>
  <c r="J17" i="2" s="1"/>
  <c r="I16" i="2"/>
  <c r="I17" i="2" s="1"/>
  <c r="H16" i="2"/>
  <c r="G16" i="2"/>
  <c r="G17" i="2" s="1"/>
  <c r="F16" i="2"/>
  <c r="F17" i="2" s="1"/>
  <c r="E16" i="2"/>
  <c r="E17" i="2" s="1"/>
  <c r="D16" i="2"/>
  <c r="D17" i="2" s="1"/>
  <c r="C32" i="1"/>
  <c r="C23" i="1"/>
  <c r="C22" i="1"/>
  <c r="C12" i="1"/>
  <c r="O10" i="1"/>
  <c r="D9" i="1"/>
  <c r="D23" i="1" s="1"/>
  <c r="C9" i="1"/>
  <c r="O8" i="1"/>
  <c r="E7" i="1"/>
  <c r="E12" i="1" s="1"/>
  <c r="C7" i="1"/>
  <c r="D6" i="1"/>
  <c r="D11" i="1" s="1"/>
  <c r="C6" i="1"/>
  <c r="C11" i="1" s="1"/>
  <c r="C13" i="1" s="1"/>
  <c r="C30" i="1" s="1"/>
  <c r="E5" i="1"/>
  <c r="E6" i="1" s="1"/>
  <c r="D5" i="1"/>
  <c r="D7" i="1" s="1"/>
  <c r="D12" i="1" s="1"/>
  <c r="D4" i="1"/>
  <c r="E4" i="1" s="1"/>
  <c r="F4" i="1" s="1"/>
  <c r="G4" i="1" s="1"/>
  <c r="H4" i="1" s="1"/>
  <c r="I4" i="1" s="1"/>
  <c r="J4" i="1" s="1"/>
  <c r="K4" i="1" s="1"/>
  <c r="L4" i="1" s="1"/>
  <c r="M4" i="1" s="1"/>
  <c r="N4" i="1" s="1"/>
  <c r="I37" i="2" l="1"/>
  <c r="G37" i="2"/>
  <c r="J37" i="2"/>
  <c r="K37" i="2"/>
  <c r="D13" i="1"/>
  <c r="D30" i="1" s="1"/>
  <c r="C29" i="1"/>
  <c r="E8" i="1"/>
  <c r="E11" i="1"/>
  <c r="E13" i="1" s="1"/>
  <c r="E30" i="1" s="1"/>
  <c r="F5" i="1"/>
  <c r="E9" i="1"/>
  <c r="E23" i="1" s="1"/>
  <c r="C8" i="1"/>
  <c r="D8" i="1"/>
  <c r="D32" i="1"/>
  <c r="E32" i="1"/>
  <c r="C33" i="1" l="1"/>
  <c r="C34" i="1" s="1"/>
  <c r="C36" i="1" s="1"/>
  <c r="C37" i="1" s="1"/>
  <c r="C31" i="1"/>
  <c r="F32" i="1"/>
  <c r="F28" i="1"/>
  <c r="F6" i="1"/>
  <c r="F9" i="1"/>
  <c r="G5" i="1"/>
  <c r="F7" i="1"/>
  <c r="F12" i="1" s="1"/>
  <c r="E22" i="1"/>
  <c r="E29" i="1" s="1"/>
  <c r="D22" i="1"/>
  <c r="D29" i="1" s="1"/>
  <c r="E33" i="1" l="1"/>
  <c r="E34" i="1" s="1"/>
  <c r="E36" i="1" s="1"/>
  <c r="E37" i="1" s="1"/>
  <c r="E31" i="1"/>
  <c r="F11" i="1"/>
  <c r="F13" i="1" s="1"/>
  <c r="F30" i="1" s="1"/>
  <c r="F8" i="1"/>
  <c r="G28" i="1"/>
  <c r="G6" i="1"/>
  <c r="G32" i="1"/>
  <c r="G9" i="1"/>
  <c r="G23" i="1" s="1"/>
  <c r="H5" i="1"/>
  <c r="G7" i="1"/>
  <c r="G12" i="1" s="1"/>
  <c r="D33" i="1"/>
  <c r="D34" i="1" s="1"/>
  <c r="D36" i="1" s="1"/>
  <c r="D37" i="1" s="1"/>
  <c r="D31" i="1"/>
  <c r="F22" i="1"/>
  <c r="F29" i="1" s="1"/>
  <c r="F33" i="1" l="1"/>
  <c r="F34" i="1" s="1"/>
  <c r="F36" i="1" s="1"/>
  <c r="F37" i="1" s="1"/>
  <c r="F31" i="1"/>
  <c r="G8" i="1"/>
  <c r="G11" i="1"/>
  <c r="G13" i="1" s="1"/>
  <c r="G30" i="1" s="1"/>
  <c r="G22" i="1"/>
  <c r="G29" i="1" s="1"/>
  <c r="H6" i="1"/>
  <c r="H9" i="1"/>
  <c r="H23" i="1" s="1"/>
  <c r="I5" i="1"/>
  <c r="H7" i="1"/>
  <c r="H12" i="1" s="1"/>
  <c r="H32" i="1"/>
  <c r="H28" i="1"/>
  <c r="G33" i="1" l="1"/>
  <c r="G34" i="1" s="1"/>
  <c r="G31" i="1"/>
  <c r="H8" i="1"/>
  <c r="H11" i="1"/>
  <c r="H13" i="1" s="1"/>
  <c r="H30" i="1" s="1"/>
  <c r="I7" i="1"/>
  <c r="I12" i="1" s="1"/>
  <c r="I9" i="1"/>
  <c r="I23" i="1" s="1"/>
  <c r="J5" i="1"/>
  <c r="I6" i="1"/>
  <c r="I32" i="1"/>
  <c r="I28" i="1"/>
  <c r="H22" i="1"/>
  <c r="H29" i="1"/>
  <c r="H33" i="1" l="1"/>
  <c r="H34" i="1" s="1"/>
  <c r="H31" i="1"/>
  <c r="I8" i="1"/>
  <c r="I11" i="1"/>
  <c r="I13" i="1" s="1"/>
  <c r="I30" i="1" s="1"/>
  <c r="J9" i="1"/>
  <c r="J23" i="1" s="1"/>
  <c r="K5" i="1"/>
  <c r="J7" i="1"/>
  <c r="J12" i="1" s="1"/>
  <c r="J32" i="1"/>
  <c r="J28" i="1"/>
  <c r="J6" i="1"/>
  <c r="I22" i="1"/>
  <c r="I29" i="1" s="1"/>
  <c r="G35" i="1"/>
  <c r="G36" i="1" s="1"/>
  <c r="G37" i="1" s="1"/>
  <c r="I33" i="1" l="1"/>
  <c r="I34" i="1" s="1"/>
  <c r="I31" i="1"/>
  <c r="K9" i="1"/>
  <c r="K23" i="1" s="1"/>
  <c r="L5" i="1"/>
  <c r="K32" i="1"/>
  <c r="K28" i="1"/>
  <c r="K7" i="1"/>
  <c r="K12" i="1" s="1"/>
  <c r="K6" i="1"/>
  <c r="J22" i="1"/>
  <c r="J11" i="1"/>
  <c r="J13" i="1" s="1"/>
  <c r="J30" i="1" s="1"/>
  <c r="J8" i="1"/>
  <c r="H35" i="1"/>
  <c r="H36" i="1" s="1"/>
  <c r="H37" i="1" s="1"/>
  <c r="K11" i="1" l="1"/>
  <c r="K13" i="1" s="1"/>
  <c r="K30" i="1" s="1"/>
  <c r="K8" i="1"/>
  <c r="J29" i="1"/>
  <c r="K22" i="1"/>
  <c r="K29" i="1" s="1"/>
  <c r="L7" i="1"/>
  <c r="L12" i="1" s="1"/>
  <c r="M5" i="1"/>
  <c r="L32" i="1"/>
  <c r="L28" i="1"/>
  <c r="L9" i="1"/>
  <c r="L23" i="1" s="1"/>
  <c r="L6" i="1"/>
  <c r="I35" i="1"/>
  <c r="I36" i="1" s="1"/>
  <c r="I37" i="1" s="1"/>
  <c r="K31" i="1" l="1"/>
  <c r="K33" i="1"/>
  <c r="K34" i="1" s="1"/>
  <c r="L11" i="1"/>
  <c r="L13" i="1" s="1"/>
  <c r="L30" i="1" s="1"/>
  <c r="L8" i="1"/>
  <c r="L22" i="1"/>
  <c r="M6" i="1"/>
  <c r="M7" i="1"/>
  <c r="M12" i="1" s="1"/>
  <c r="M32" i="1"/>
  <c r="M28" i="1"/>
  <c r="M9" i="1"/>
  <c r="M23" i="1" s="1"/>
  <c r="N5" i="1"/>
  <c r="J33" i="1"/>
  <c r="J34" i="1" s="1"/>
  <c r="J31" i="1"/>
  <c r="L29" i="1"/>
  <c r="M11" i="1" l="1"/>
  <c r="M13" i="1" s="1"/>
  <c r="M30" i="1" s="1"/>
  <c r="M8" i="1"/>
  <c r="L33" i="1"/>
  <c r="L34" i="1" s="1"/>
  <c r="L31" i="1"/>
  <c r="J35" i="1"/>
  <c r="J36" i="1" s="1"/>
  <c r="J37" i="1" s="1"/>
  <c r="N32" i="1"/>
  <c r="N28" i="1"/>
  <c r="N6" i="1"/>
  <c r="N9" i="1"/>
  <c r="N23" i="1" s="1"/>
  <c r="N7" i="1"/>
  <c r="N12" i="1" s="1"/>
  <c r="K35" i="1"/>
  <c r="K36" i="1" s="1"/>
  <c r="K37" i="1" s="1"/>
  <c r="M22" i="1"/>
  <c r="M29" i="1" s="1"/>
  <c r="M33" i="1" l="1"/>
  <c r="M34" i="1" s="1"/>
  <c r="M31" i="1"/>
  <c r="N22" i="1"/>
  <c r="N11" i="1"/>
  <c r="N13" i="1" s="1"/>
  <c r="N30" i="1" s="1"/>
  <c r="N8" i="1"/>
  <c r="L35" i="1"/>
  <c r="L36" i="1" s="1"/>
  <c r="L37" i="1" s="1"/>
  <c r="N29" i="1" l="1"/>
  <c r="M35" i="1"/>
  <c r="M36" i="1"/>
  <c r="M37" i="1" s="1"/>
  <c r="N33" i="1" l="1"/>
  <c r="N34" i="1" s="1"/>
  <c r="N31" i="1"/>
  <c r="N35" i="1" l="1"/>
  <c r="N36" i="1"/>
  <c r="N37" i="1" s="1"/>
</calcChain>
</file>

<file path=xl/sharedStrings.xml><?xml version="1.0" encoding="utf-8"?>
<sst xmlns="http://schemas.openxmlformats.org/spreadsheetml/2006/main" count="109" uniqueCount="73">
  <si>
    <t>БЮДЖЕТ ПО ДОХОДАМ И РАСХОДАМ ПО ЧЕСНОКУ СТАНДАРТНЫЙ</t>
  </si>
  <si>
    <t>Модель работы ресторана</t>
  </si>
  <si>
    <t>ВЫРУЧКА РЕСТОРАН</t>
  </si>
  <si>
    <t>выручка кухня</t>
  </si>
  <si>
    <t>выручка бар</t>
  </si>
  <si>
    <t>выручка  кухня+бар</t>
  </si>
  <si>
    <t>браслеты</t>
  </si>
  <si>
    <t>РАСХОДЫ</t>
  </si>
  <si>
    <t>Оплата кухня</t>
  </si>
  <si>
    <t>Оплата бар</t>
  </si>
  <si>
    <t>Оплата кухня и бар итого</t>
  </si>
  <si>
    <t>Служебное питание</t>
  </si>
  <si>
    <t>Фонд оплаты труда</t>
  </si>
  <si>
    <t>Налоговые отчисления</t>
  </si>
  <si>
    <t xml:space="preserve">Аренда </t>
  </si>
  <si>
    <t>Коммунальные платежи</t>
  </si>
  <si>
    <t>Банковское обслуживание</t>
  </si>
  <si>
    <t>Ночной развоз сотрудников</t>
  </si>
  <si>
    <t>УСЛУГИ</t>
  </si>
  <si>
    <t>Хозтовары и канцтовары, свечи</t>
  </si>
  <si>
    <t>Браслеты</t>
  </si>
  <si>
    <t xml:space="preserve">1,3р </t>
  </si>
  <si>
    <t>Посуда основная</t>
  </si>
  <si>
    <t>Рао. Воис. Музыка</t>
  </si>
  <si>
    <t>Реклама</t>
  </si>
  <si>
    <t>Ремонт, улучшения</t>
  </si>
  <si>
    <t>РОЯЛТИ</t>
  </si>
  <si>
    <t>ИТОГО РАСХОДЫ ПО БЮДЖЕТУ:</t>
  </si>
  <si>
    <t>РАСХОДЫ НА ЗАКУП:</t>
  </si>
  <si>
    <t>РАСХОДЫ БЕЗ УЧЕТА НА ЗАКУП:</t>
  </si>
  <si>
    <t>ИТОГО ПЛАНИРУЕМЫЙ ДОХОД</t>
  </si>
  <si>
    <t>ИТОГО ПЛАНИРУЕМЫЙ РАСХОД</t>
  </si>
  <si>
    <t>ИТОГО ПЛАН.БАЛАНС.ПРИБЫЛЬ</t>
  </si>
  <si>
    <t>Премия управляющего</t>
  </si>
  <si>
    <t>ЧИСТАЯ ПРИБЫЛЬ для учредителей</t>
  </si>
  <si>
    <t>Рентабельность от вложенных средств</t>
  </si>
  <si>
    <t xml:space="preserve"> Пример штатного расписания ПО ЧЕСНОКУ </t>
  </si>
  <si>
    <t>№</t>
  </si>
  <si>
    <t xml:space="preserve">Должность </t>
  </si>
  <si>
    <t>Подразделение</t>
  </si>
  <si>
    <t>Кол.
штат.
ед.</t>
  </si>
  <si>
    <t>оф часть на руки</t>
  </si>
  <si>
    <t>зп с ндфл</t>
  </si>
  <si>
    <t>ндфл</t>
  </si>
  <si>
    <t>налог фот</t>
  </si>
  <si>
    <t>премия</t>
  </si>
  <si>
    <t>К выдаче</t>
  </si>
  <si>
    <t>К выдаче на 1 ед.</t>
  </si>
  <si>
    <t>норма  смен</t>
  </si>
  <si>
    <t>АУП</t>
  </si>
  <si>
    <t xml:space="preserve">Управляющий </t>
  </si>
  <si>
    <t>ауп</t>
  </si>
  <si>
    <t>Главный бухгалтер</t>
  </si>
  <si>
    <t>Бухгалтер-калькулятор и первичная документация</t>
  </si>
  <si>
    <t>Бухгалтер по зарплате</t>
  </si>
  <si>
    <t>Шеф повар</t>
  </si>
  <si>
    <t>Су-шеф</t>
  </si>
  <si>
    <t>Менеджер смены</t>
  </si>
  <si>
    <t>Шеф бармен</t>
  </si>
  <si>
    <t xml:space="preserve">Итого </t>
  </si>
  <si>
    <t>Обслуживающий персонал</t>
  </si>
  <si>
    <t>Хостес</t>
  </si>
  <si>
    <t>зал</t>
  </si>
  <si>
    <t xml:space="preserve">Бармен </t>
  </si>
  <si>
    <t>Техник по эксплуатации, дворник</t>
  </si>
  <si>
    <t>общее</t>
  </si>
  <si>
    <t>Водитель закупщик</t>
  </si>
  <si>
    <t>Повар холодного цеха</t>
  </si>
  <si>
    <t>кухня</t>
  </si>
  <si>
    <t xml:space="preserve"> Повар холодного цеха</t>
  </si>
  <si>
    <t>Повар горячего цеха</t>
  </si>
  <si>
    <t>Хосперщик/Мангальщик</t>
  </si>
  <si>
    <t xml:space="preserve">итого фонд ЗП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</si>
</sst>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76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1" xfId="0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 wrapText="1"/>
    </xf>
    <xf numFmtId="0" fontId="1" fillId="2" borderId="0" xfId="0" applyFont="1" applyFill="1"/>
    <xf numFmtId="0" fontId="3" fillId="2" borderId="0" xfId="0" applyFont="1" applyFill="1"/>
    <xf numFmtId="3" fontId="5" fillId="0" borderId="1" xfId="0" applyNumberFormat="1" applyFont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 wrapText="1"/>
    </xf>
    <xf numFmtId="0" fontId="7" fillId="0" borderId="0" xfId="0" applyFont="1"/>
    <xf numFmtId="2" fontId="5" fillId="2" borderId="1" xfId="0" applyNumberFormat="1" applyFont="1" applyFill="1" applyBorder="1" applyAlignment="1">
      <alignment horizontal="center" wrapText="1"/>
    </xf>
    <xf numFmtId="0" fontId="8" fillId="2" borderId="0" xfId="0" applyFont="1" applyFill="1"/>
    <xf numFmtId="0" fontId="8" fillId="0" borderId="0" xfId="0" applyFont="1"/>
    <xf numFmtId="2" fontId="9" fillId="2" borderId="1" xfId="0" applyNumberFormat="1" applyFont="1" applyFill="1" applyBorder="1" applyAlignment="1">
      <alignment horizontal="center"/>
    </xf>
    <xf numFmtId="2" fontId="8" fillId="0" borderId="1" xfId="0" applyNumberFormat="1" applyFont="1" applyBorder="1" applyAlignment="1">
      <alignment wrapText="1"/>
    </xf>
    <xf numFmtId="0" fontId="10" fillId="0" borderId="0" xfId="0" applyFont="1"/>
    <xf numFmtId="0" fontId="10" fillId="2" borderId="0" xfId="0" applyFont="1" applyFill="1"/>
    <xf numFmtId="2" fontId="1" fillId="0" borderId="0" xfId="0" applyNumberFormat="1" applyFont="1" applyAlignment="1">
      <alignment wrapText="1"/>
    </xf>
    <xf numFmtId="0" fontId="12" fillId="0" borderId="0" xfId="1" applyFont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3" fontId="13" fillId="0" borderId="2" xfId="1" applyNumberFormat="1" applyFont="1" applyBorder="1" applyAlignment="1">
      <alignment horizontal="center" vertical="center" wrapText="1"/>
    </xf>
    <xf numFmtId="3" fontId="13" fillId="2" borderId="2" xfId="1" applyNumberFormat="1" applyFont="1" applyFill="1" applyBorder="1" applyAlignment="1">
      <alignment horizontal="center" vertical="center" wrapText="1"/>
    </xf>
    <xf numFmtId="3" fontId="13" fillId="0" borderId="2" xfId="1" applyNumberFormat="1" applyFont="1" applyBorder="1" applyAlignment="1">
      <alignment horizontal="center" vertical="center"/>
    </xf>
    <xf numFmtId="3" fontId="13" fillId="0" borderId="3" xfId="1" applyNumberFormat="1" applyFont="1" applyBorder="1" applyAlignment="1">
      <alignment horizontal="center" vertical="center" wrapText="1"/>
    </xf>
    <xf numFmtId="3" fontId="13" fillId="2" borderId="3" xfId="1" applyNumberFormat="1" applyFont="1" applyFill="1" applyBorder="1" applyAlignment="1">
      <alignment horizontal="center" vertical="center" wrapText="1"/>
    </xf>
    <xf numFmtId="3" fontId="13" fillId="0" borderId="3" xfId="1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3" fontId="14" fillId="0" borderId="1" xfId="1" applyNumberFormat="1" applyFont="1" applyBorder="1" applyAlignment="1">
      <alignment horizontal="center" vertical="center"/>
    </xf>
    <xf numFmtId="3" fontId="13" fillId="0" borderId="1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3" fontId="13" fillId="3" borderId="1" xfId="1" applyNumberFormat="1" applyFont="1" applyFill="1" applyBorder="1" applyAlignment="1">
      <alignment horizontal="center" vertical="center"/>
    </xf>
    <xf numFmtId="3" fontId="13" fillId="4" borderId="1" xfId="1" applyNumberFormat="1" applyFont="1" applyFill="1" applyBorder="1" applyAlignment="1">
      <alignment horizontal="center" vertical="center"/>
    </xf>
    <xf numFmtId="16" fontId="13" fillId="0" borderId="1" xfId="1" applyNumberFormat="1" applyFont="1" applyBorder="1" applyAlignment="1">
      <alignment horizontal="center" vertical="center"/>
    </xf>
    <xf numFmtId="0" fontId="15" fillId="4" borderId="1" xfId="1" applyFont="1" applyFill="1" applyBorder="1" applyAlignment="1">
      <alignment horizontal="center" vertical="center"/>
    </xf>
    <xf numFmtId="0" fontId="15" fillId="4" borderId="1" xfId="1" applyFont="1" applyFill="1" applyBorder="1" applyAlignment="1">
      <alignment horizontal="center" vertical="center" wrapText="1"/>
    </xf>
    <xf numFmtId="3" fontId="15" fillId="4" borderId="1" xfId="1" applyNumberFormat="1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1" fontId="13" fillId="2" borderId="1" xfId="1" applyNumberFormat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3" fontId="15" fillId="3" borderId="1" xfId="1" applyNumberFormat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/>
    </xf>
    <xf numFmtId="3" fontId="15" fillId="0" borderId="1" xfId="1" applyNumberFormat="1" applyFont="1" applyBorder="1" applyAlignment="1">
      <alignment horizontal="center" vertical="center"/>
    </xf>
    <xf numFmtId="3" fontId="15" fillId="5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8B8EBEFB-E4CD-DA45-BDC0-792AF57A96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6D41A-249D-F249-A093-5DF0A49B628E}">
  <dimension ref="A3:O37"/>
  <sheetViews>
    <sheetView tabSelected="1" workbookViewId="0">
      <selection activeCell="E24" sqref="E24"/>
    </sheetView>
  </sheetViews>
  <sheetFormatPr baseColWidth="10" defaultColWidth="9.1640625" defaultRowHeight="14"/>
  <cols>
    <col min="1" max="1" width="4" style="3" customWidth="1"/>
    <col min="2" max="2" width="54.6640625" style="33" customWidth="1"/>
    <col min="3" max="3" width="10.1640625" style="33" customWidth="1"/>
    <col min="4" max="5" width="11.5" style="33" customWidth="1"/>
    <col min="6" max="6" width="11.5" style="34" customWidth="1"/>
    <col min="7" max="14" width="11.5" style="33" customWidth="1"/>
    <col min="15" max="15" width="24.83203125" style="35" customWidth="1"/>
    <col min="16" max="256" width="9.1640625" style="3"/>
    <col min="257" max="257" width="4" style="3" customWidth="1"/>
    <col min="258" max="258" width="54.6640625" style="3" customWidth="1"/>
    <col min="259" max="259" width="10.1640625" style="3" customWidth="1"/>
    <col min="260" max="270" width="11.5" style="3" customWidth="1"/>
    <col min="271" max="271" width="24.83203125" style="3" customWidth="1"/>
    <col min="272" max="512" width="9.1640625" style="3"/>
    <col min="513" max="513" width="4" style="3" customWidth="1"/>
    <col min="514" max="514" width="54.6640625" style="3" customWidth="1"/>
    <col min="515" max="515" width="10.1640625" style="3" customWidth="1"/>
    <col min="516" max="526" width="11.5" style="3" customWidth="1"/>
    <col min="527" max="527" width="24.83203125" style="3" customWidth="1"/>
    <col min="528" max="768" width="9.1640625" style="3"/>
    <col min="769" max="769" width="4" style="3" customWidth="1"/>
    <col min="770" max="770" width="54.6640625" style="3" customWidth="1"/>
    <col min="771" max="771" width="10.1640625" style="3" customWidth="1"/>
    <col min="772" max="782" width="11.5" style="3" customWidth="1"/>
    <col min="783" max="783" width="24.83203125" style="3" customWidth="1"/>
    <col min="784" max="1024" width="9.1640625" style="3"/>
    <col min="1025" max="1025" width="4" style="3" customWidth="1"/>
    <col min="1026" max="1026" width="54.6640625" style="3" customWidth="1"/>
    <col min="1027" max="1027" width="10.1640625" style="3" customWidth="1"/>
    <col min="1028" max="1038" width="11.5" style="3" customWidth="1"/>
    <col min="1039" max="1039" width="24.83203125" style="3" customWidth="1"/>
    <col min="1040" max="1280" width="9.1640625" style="3"/>
    <col min="1281" max="1281" width="4" style="3" customWidth="1"/>
    <col min="1282" max="1282" width="54.6640625" style="3" customWidth="1"/>
    <col min="1283" max="1283" width="10.1640625" style="3" customWidth="1"/>
    <col min="1284" max="1294" width="11.5" style="3" customWidth="1"/>
    <col min="1295" max="1295" width="24.83203125" style="3" customWidth="1"/>
    <col min="1296" max="1536" width="9.1640625" style="3"/>
    <col min="1537" max="1537" width="4" style="3" customWidth="1"/>
    <col min="1538" max="1538" width="54.6640625" style="3" customWidth="1"/>
    <col min="1539" max="1539" width="10.1640625" style="3" customWidth="1"/>
    <col min="1540" max="1550" width="11.5" style="3" customWidth="1"/>
    <col min="1551" max="1551" width="24.83203125" style="3" customWidth="1"/>
    <col min="1552" max="1792" width="9.1640625" style="3"/>
    <col min="1793" max="1793" width="4" style="3" customWidth="1"/>
    <col min="1794" max="1794" width="54.6640625" style="3" customWidth="1"/>
    <col min="1795" max="1795" width="10.1640625" style="3" customWidth="1"/>
    <col min="1796" max="1806" width="11.5" style="3" customWidth="1"/>
    <col min="1807" max="1807" width="24.83203125" style="3" customWidth="1"/>
    <col min="1808" max="2048" width="9.1640625" style="3"/>
    <col min="2049" max="2049" width="4" style="3" customWidth="1"/>
    <col min="2050" max="2050" width="54.6640625" style="3" customWidth="1"/>
    <col min="2051" max="2051" width="10.1640625" style="3" customWidth="1"/>
    <col min="2052" max="2062" width="11.5" style="3" customWidth="1"/>
    <col min="2063" max="2063" width="24.83203125" style="3" customWidth="1"/>
    <col min="2064" max="2304" width="9.1640625" style="3"/>
    <col min="2305" max="2305" width="4" style="3" customWidth="1"/>
    <col min="2306" max="2306" width="54.6640625" style="3" customWidth="1"/>
    <col min="2307" max="2307" width="10.1640625" style="3" customWidth="1"/>
    <col min="2308" max="2318" width="11.5" style="3" customWidth="1"/>
    <col min="2319" max="2319" width="24.83203125" style="3" customWidth="1"/>
    <col min="2320" max="2560" width="9.1640625" style="3"/>
    <col min="2561" max="2561" width="4" style="3" customWidth="1"/>
    <col min="2562" max="2562" width="54.6640625" style="3" customWidth="1"/>
    <col min="2563" max="2563" width="10.1640625" style="3" customWidth="1"/>
    <col min="2564" max="2574" width="11.5" style="3" customWidth="1"/>
    <col min="2575" max="2575" width="24.83203125" style="3" customWidth="1"/>
    <col min="2576" max="2816" width="9.1640625" style="3"/>
    <col min="2817" max="2817" width="4" style="3" customWidth="1"/>
    <col min="2818" max="2818" width="54.6640625" style="3" customWidth="1"/>
    <col min="2819" max="2819" width="10.1640625" style="3" customWidth="1"/>
    <col min="2820" max="2830" width="11.5" style="3" customWidth="1"/>
    <col min="2831" max="2831" width="24.83203125" style="3" customWidth="1"/>
    <col min="2832" max="3072" width="9.1640625" style="3"/>
    <col min="3073" max="3073" width="4" style="3" customWidth="1"/>
    <col min="3074" max="3074" width="54.6640625" style="3" customWidth="1"/>
    <col min="3075" max="3075" width="10.1640625" style="3" customWidth="1"/>
    <col min="3076" max="3086" width="11.5" style="3" customWidth="1"/>
    <col min="3087" max="3087" width="24.83203125" style="3" customWidth="1"/>
    <col min="3088" max="3328" width="9.1640625" style="3"/>
    <col min="3329" max="3329" width="4" style="3" customWidth="1"/>
    <col min="3330" max="3330" width="54.6640625" style="3" customWidth="1"/>
    <col min="3331" max="3331" width="10.1640625" style="3" customWidth="1"/>
    <col min="3332" max="3342" width="11.5" style="3" customWidth="1"/>
    <col min="3343" max="3343" width="24.83203125" style="3" customWidth="1"/>
    <col min="3344" max="3584" width="9.1640625" style="3"/>
    <col min="3585" max="3585" width="4" style="3" customWidth="1"/>
    <col min="3586" max="3586" width="54.6640625" style="3" customWidth="1"/>
    <col min="3587" max="3587" width="10.1640625" style="3" customWidth="1"/>
    <col min="3588" max="3598" width="11.5" style="3" customWidth="1"/>
    <col min="3599" max="3599" width="24.83203125" style="3" customWidth="1"/>
    <col min="3600" max="3840" width="9.1640625" style="3"/>
    <col min="3841" max="3841" width="4" style="3" customWidth="1"/>
    <col min="3842" max="3842" width="54.6640625" style="3" customWidth="1"/>
    <col min="3843" max="3843" width="10.1640625" style="3" customWidth="1"/>
    <col min="3844" max="3854" width="11.5" style="3" customWidth="1"/>
    <col min="3855" max="3855" width="24.83203125" style="3" customWidth="1"/>
    <col min="3856" max="4096" width="9.1640625" style="3"/>
    <col min="4097" max="4097" width="4" style="3" customWidth="1"/>
    <col min="4098" max="4098" width="54.6640625" style="3" customWidth="1"/>
    <col min="4099" max="4099" width="10.1640625" style="3" customWidth="1"/>
    <col min="4100" max="4110" width="11.5" style="3" customWidth="1"/>
    <col min="4111" max="4111" width="24.83203125" style="3" customWidth="1"/>
    <col min="4112" max="4352" width="9.1640625" style="3"/>
    <col min="4353" max="4353" width="4" style="3" customWidth="1"/>
    <col min="4354" max="4354" width="54.6640625" style="3" customWidth="1"/>
    <col min="4355" max="4355" width="10.1640625" style="3" customWidth="1"/>
    <col min="4356" max="4366" width="11.5" style="3" customWidth="1"/>
    <col min="4367" max="4367" width="24.83203125" style="3" customWidth="1"/>
    <col min="4368" max="4608" width="9.1640625" style="3"/>
    <col min="4609" max="4609" width="4" style="3" customWidth="1"/>
    <col min="4610" max="4610" width="54.6640625" style="3" customWidth="1"/>
    <col min="4611" max="4611" width="10.1640625" style="3" customWidth="1"/>
    <col min="4612" max="4622" width="11.5" style="3" customWidth="1"/>
    <col min="4623" max="4623" width="24.83203125" style="3" customWidth="1"/>
    <col min="4624" max="4864" width="9.1640625" style="3"/>
    <col min="4865" max="4865" width="4" style="3" customWidth="1"/>
    <col min="4866" max="4866" width="54.6640625" style="3" customWidth="1"/>
    <col min="4867" max="4867" width="10.1640625" style="3" customWidth="1"/>
    <col min="4868" max="4878" width="11.5" style="3" customWidth="1"/>
    <col min="4879" max="4879" width="24.83203125" style="3" customWidth="1"/>
    <col min="4880" max="5120" width="9.1640625" style="3"/>
    <col min="5121" max="5121" width="4" style="3" customWidth="1"/>
    <col min="5122" max="5122" width="54.6640625" style="3" customWidth="1"/>
    <col min="5123" max="5123" width="10.1640625" style="3" customWidth="1"/>
    <col min="5124" max="5134" width="11.5" style="3" customWidth="1"/>
    <col min="5135" max="5135" width="24.83203125" style="3" customWidth="1"/>
    <col min="5136" max="5376" width="9.1640625" style="3"/>
    <col min="5377" max="5377" width="4" style="3" customWidth="1"/>
    <col min="5378" max="5378" width="54.6640625" style="3" customWidth="1"/>
    <col min="5379" max="5379" width="10.1640625" style="3" customWidth="1"/>
    <col min="5380" max="5390" width="11.5" style="3" customWidth="1"/>
    <col min="5391" max="5391" width="24.83203125" style="3" customWidth="1"/>
    <col min="5392" max="5632" width="9.1640625" style="3"/>
    <col min="5633" max="5633" width="4" style="3" customWidth="1"/>
    <col min="5634" max="5634" width="54.6640625" style="3" customWidth="1"/>
    <col min="5635" max="5635" width="10.1640625" style="3" customWidth="1"/>
    <col min="5636" max="5646" width="11.5" style="3" customWidth="1"/>
    <col min="5647" max="5647" width="24.83203125" style="3" customWidth="1"/>
    <col min="5648" max="5888" width="9.1640625" style="3"/>
    <col min="5889" max="5889" width="4" style="3" customWidth="1"/>
    <col min="5890" max="5890" width="54.6640625" style="3" customWidth="1"/>
    <col min="5891" max="5891" width="10.1640625" style="3" customWidth="1"/>
    <col min="5892" max="5902" width="11.5" style="3" customWidth="1"/>
    <col min="5903" max="5903" width="24.83203125" style="3" customWidth="1"/>
    <col min="5904" max="6144" width="9.1640625" style="3"/>
    <col min="6145" max="6145" width="4" style="3" customWidth="1"/>
    <col min="6146" max="6146" width="54.6640625" style="3" customWidth="1"/>
    <col min="6147" max="6147" width="10.1640625" style="3" customWidth="1"/>
    <col min="6148" max="6158" width="11.5" style="3" customWidth="1"/>
    <col min="6159" max="6159" width="24.83203125" style="3" customWidth="1"/>
    <col min="6160" max="6400" width="9.1640625" style="3"/>
    <col min="6401" max="6401" width="4" style="3" customWidth="1"/>
    <col min="6402" max="6402" width="54.6640625" style="3" customWidth="1"/>
    <col min="6403" max="6403" width="10.1640625" style="3" customWidth="1"/>
    <col min="6404" max="6414" width="11.5" style="3" customWidth="1"/>
    <col min="6415" max="6415" width="24.83203125" style="3" customWidth="1"/>
    <col min="6416" max="6656" width="9.1640625" style="3"/>
    <col min="6657" max="6657" width="4" style="3" customWidth="1"/>
    <col min="6658" max="6658" width="54.6640625" style="3" customWidth="1"/>
    <col min="6659" max="6659" width="10.1640625" style="3" customWidth="1"/>
    <col min="6660" max="6670" width="11.5" style="3" customWidth="1"/>
    <col min="6671" max="6671" width="24.83203125" style="3" customWidth="1"/>
    <col min="6672" max="6912" width="9.1640625" style="3"/>
    <col min="6913" max="6913" width="4" style="3" customWidth="1"/>
    <col min="6914" max="6914" width="54.6640625" style="3" customWidth="1"/>
    <col min="6915" max="6915" width="10.1640625" style="3" customWidth="1"/>
    <col min="6916" max="6926" width="11.5" style="3" customWidth="1"/>
    <col min="6927" max="6927" width="24.83203125" style="3" customWidth="1"/>
    <col min="6928" max="7168" width="9.1640625" style="3"/>
    <col min="7169" max="7169" width="4" style="3" customWidth="1"/>
    <col min="7170" max="7170" width="54.6640625" style="3" customWidth="1"/>
    <col min="7171" max="7171" width="10.1640625" style="3" customWidth="1"/>
    <col min="7172" max="7182" width="11.5" style="3" customWidth="1"/>
    <col min="7183" max="7183" width="24.83203125" style="3" customWidth="1"/>
    <col min="7184" max="7424" width="9.1640625" style="3"/>
    <col min="7425" max="7425" width="4" style="3" customWidth="1"/>
    <col min="7426" max="7426" width="54.6640625" style="3" customWidth="1"/>
    <col min="7427" max="7427" width="10.1640625" style="3" customWidth="1"/>
    <col min="7428" max="7438" width="11.5" style="3" customWidth="1"/>
    <col min="7439" max="7439" width="24.83203125" style="3" customWidth="1"/>
    <col min="7440" max="7680" width="9.1640625" style="3"/>
    <col min="7681" max="7681" width="4" style="3" customWidth="1"/>
    <col min="7682" max="7682" width="54.6640625" style="3" customWidth="1"/>
    <col min="7683" max="7683" width="10.1640625" style="3" customWidth="1"/>
    <col min="7684" max="7694" width="11.5" style="3" customWidth="1"/>
    <col min="7695" max="7695" width="24.83203125" style="3" customWidth="1"/>
    <col min="7696" max="7936" width="9.1640625" style="3"/>
    <col min="7937" max="7937" width="4" style="3" customWidth="1"/>
    <col min="7938" max="7938" width="54.6640625" style="3" customWidth="1"/>
    <col min="7939" max="7939" width="10.1640625" style="3" customWidth="1"/>
    <col min="7940" max="7950" width="11.5" style="3" customWidth="1"/>
    <col min="7951" max="7951" width="24.83203125" style="3" customWidth="1"/>
    <col min="7952" max="8192" width="9.1640625" style="3"/>
    <col min="8193" max="8193" width="4" style="3" customWidth="1"/>
    <col min="8194" max="8194" width="54.6640625" style="3" customWidth="1"/>
    <col min="8195" max="8195" width="10.1640625" style="3" customWidth="1"/>
    <col min="8196" max="8206" width="11.5" style="3" customWidth="1"/>
    <col min="8207" max="8207" width="24.83203125" style="3" customWidth="1"/>
    <col min="8208" max="8448" width="9.1640625" style="3"/>
    <col min="8449" max="8449" width="4" style="3" customWidth="1"/>
    <col min="8450" max="8450" width="54.6640625" style="3" customWidth="1"/>
    <col min="8451" max="8451" width="10.1640625" style="3" customWidth="1"/>
    <col min="8452" max="8462" width="11.5" style="3" customWidth="1"/>
    <col min="8463" max="8463" width="24.83203125" style="3" customWidth="1"/>
    <col min="8464" max="8704" width="9.1640625" style="3"/>
    <col min="8705" max="8705" width="4" style="3" customWidth="1"/>
    <col min="8706" max="8706" width="54.6640625" style="3" customWidth="1"/>
    <col min="8707" max="8707" width="10.1640625" style="3" customWidth="1"/>
    <col min="8708" max="8718" width="11.5" style="3" customWidth="1"/>
    <col min="8719" max="8719" width="24.83203125" style="3" customWidth="1"/>
    <col min="8720" max="8960" width="9.1640625" style="3"/>
    <col min="8961" max="8961" width="4" style="3" customWidth="1"/>
    <col min="8962" max="8962" width="54.6640625" style="3" customWidth="1"/>
    <col min="8963" max="8963" width="10.1640625" style="3" customWidth="1"/>
    <col min="8964" max="8974" width="11.5" style="3" customWidth="1"/>
    <col min="8975" max="8975" width="24.83203125" style="3" customWidth="1"/>
    <col min="8976" max="9216" width="9.1640625" style="3"/>
    <col min="9217" max="9217" width="4" style="3" customWidth="1"/>
    <col min="9218" max="9218" width="54.6640625" style="3" customWidth="1"/>
    <col min="9219" max="9219" width="10.1640625" style="3" customWidth="1"/>
    <col min="9220" max="9230" width="11.5" style="3" customWidth="1"/>
    <col min="9231" max="9231" width="24.83203125" style="3" customWidth="1"/>
    <col min="9232" max="9472" width="9.1640625" style="3"/>
    <col min="9473" max="9473" width="4" style="3" customWidth="1"/>
    <col min="9474" max="9474" width="54.6640625" style="3" customWidth="1"/>
    <col min="9475" max="9475" width="10.1640625" style="3" customWidth="1"/>
    <col min="9476" max="9486" width="11.5" style="3" customWidth="1"/>
    <col min="9487" max="9487" width="24.83203125" style="3" customWidth="1"/>
    <col min="9488" max="9728" width="9.1640625" style="3"/>
    <col min="9729" max="9729" width="4" style="3" customWidth="1"/>
    <col min="9730" max="9730" width="54.6640625" style="3" customWidth="1"/>
    <col min="9731" max="9731" width="10.1640625" style="3" customWidth="1"/>
    <col min="9732" max="9742" width="11.5" style="3" customWidth="1"/>
    <col min="9743" max="9743" width="24.83203125" style="3" customWidth="1"/>
    <col min="9744" max="9984" width="9.1640625" style="3"/>
    <col min="9985" max="9985" width="4" style="3" customWidth="1"/>
    <col min="9986" max="9986" width="54.6640625" style="3" customWidth="1"/>
    <col min="9987" max="9987" width="10.1640625" style="3" customWidth="1"/>
    <col min="9988" max="9998" width="11.5" style="3" customWidth="1"/>
    <col min="9999" max="9999" width="24.83203125" style="3" customWidth="1"/>
    <col min="10000" max="10240" width="9.1640625" style="3"/>
    <col min="10241" max="10241" width="4" style="3" customWidth="1"/>
    <col min="10242" max="10242" width="54.6640625" style="3" customWidth="1"/>
    <col min="10243" max="10243" width="10.1640625" style="3" customWidth="1"/>
    <col min="10244" max="10254" width="11.5" style="3" customWidth="1"/>
    <col min="10255" max="10255" width="24.83203125" style="3" customWidth="1"/>
    <col min="10256" max="10496" width="9.1640625" style="3"/>
    <col min="10497" max="10497" width="4" style="3" customWidth="1"/>
    <col min="10498" max="10498" width="54.6640625" style="3" customWidth="1"/>
    <col min="10499" max="10499" width="10.1640625" style="3" customWidth="1"/>
    <col min="10500" max="10510" width="11.5" style="3" customWidth="1"/>
    <col min="10511" max="10511" width="24.83203125" style="3" customWidth="1"/>
    <col min="10512" max="10752" width="9.1640625" style="3"/>
    <col min="10753" max="10753" width="4" style="3" customWidth="1"/>
    <col min="10754" max="10754" width="54.6640625" style="3" customWidth="1"/>
    <col min="10755" max="10755" width="10.1640625" style="3" customWidth="1"/>
    <col min="10756" max="10766" width="11.5" style="3" customWidth="1"/>
    <col min="10767" max="10767" width="24.83203125" style="3" customWidth="1"/>
    <col min="10768" max="11008" width="9.1640625" style="3"/>
    <col min="11009" max="11009" width="4" style="3" customWidth="1"/>
    <col min="11010" max="11010" width="54.6640625" style="3" customWidth="1"/>
    <col min="11011" max="11011" width="10.1640625" style="3" customWidth="1"/>
    <col min="11012" max="11022" width="11.5" style="3" customWidth="1"/>
    <col min="11023" max="11023" width="24.83203125" style="3" customWidth="1"/>
    <col min="11024" max="11264" width="9.1640625" style="3"/>
    <col min="11265" max="11265" width="4" style="3" customWidth="1"/>
    <col min="11266" max="11266" width="54.6640625" style="3" customWidth="1"/>
    <col min="11267" max="11267" width="10.1640625" style="3" customWidth="1"/>
    <col min="11268" max="11278" width="11.5" style="3" customWidth="1"/>
    <col min="11279" max="11279" width="24.83203125" style="3" customWidth="1"/>
    <col min="11280" max="11520" width="9.1640625" style="3"/>
    <col min="11521" max="11521" width="4" style="3" customWidth="1"/>
    <col min="11522" max="11522" width="54.6640625" style="3" customWidth="1"/>
    <col min="11523" max="11523" width="10.1640625" style="3" customWidth="1"/>
    <col min="11524" max="11534" width="11.5" style="3" customWidth="1"/>
    <col min="11535" max="11535" width="24.83203125" style="3" customWidth="1"/>
    <col min="11536" max="11776" width="9.1640625" style="3"/>
    <col min="11777" max="11777" width="4" style="3" customWidth="1"/>
    <col min="11778" max="11778" width="54.6640625" style="3" customWidth="1"/>
    <col min="11779" max="11779" width="10.1640625" style="3" customWidth="1"/>
    <col min="11780" max="11790" width="11.5" style="3" customWidth="1"/>
    <col min="11791" max="11791" width="24.83203125" style="3" customWidth="1"/>
    <col min="11792" max="12032" width="9.1640625" style="3"/>
    <col min="12033" max="12033" width="4" style="3" customWidth="1"/>
    <col min="12034" max="12034" width="54.6640625" style="3" customWidth="1"/>
    <col min="12035" max="12035" width="10.1640625" style="3" customWidth="1"/>
    <col min="12036" max="12046" width="11.5" style="3" customWidth="1"/>
    <col min="12047" max="12047" width="24.83203125" style="3" customWidth="1"/>
    <col min="12048" max="12288" width="9.1640625" style="3"/>
    <col min="12289" max="12289" width="4" style="3" customWidth="1"/>
    <col min="12290" max="12290" width="54.6640625" style="3" customWidth="1"/>
    <col min="12291" max="12291" width="10.1640625" style="3" customWidth="1"/>
    <col min="12292" max="12302" width="11.5" style="3" customWidth="1"/>
    <col min="12303" max="12303" width="24.83203125" style="3" customWidth="1"/>
    <col min="12304" max="12544" width="9.1640625" style="3"/>
    <col min="12545" max="12545" width="4" style="3" customWidth="1"/>
    <col min="12546" max="12546" width="54.6640625" style="3" customWidth="1"/>
    <col min="12547" max="12547" width="10.1640625" style="3" customWidth="1"/>
    <col min="12548" max="12558" width="11.5" style="3" customWidth="1"/>
    <col min="12559" max="12559" width="24.83203125" style="3" customWidth="1"/>
    <col min="12560" max="12800" width="9.1640625" style="3"/>
    <col min="12801" max="12801" width="4" style="3" customWidth="1"/>
    <col min="12802" max="12802" width="54.6640625" style="3" customWidth="1"/>
    <col min="12803" max="12803" width="10.1640625" style="3" customWidth="1"/>
    <col min="12804" max="12814" width="11.5" style="3" customWidth="1"/>
    <col min="12815" max="12815" width="24.83203125" style="3" customWidth="1"/>
    <col min="12816" max="13056" width="9.1640625" style="3"/>
    <col min="13057" max="13057" width="4" style="3" customWidth="1"/>
    <col min="13058" max="13058" width="54.6640625" style="3" customWidth="1"/>
    <col min="13059" max="13059" width="10.1640625" style="3" customWidth="1"/>
    <col min="13060" max="13070" width="11.5" style="3" customWidth="1"/>
    <col min="13071" max="13071" width="24.83203125" style="3" customWidth="1"/>
    <col min="13072" max="13312" width="9.1640625" style="3"/>
    <col min="13313" max="13313" width="4" style="3" customWidth="1"/>
    <col min="13314" max="13314" width="54.6640625" style="3" customWidth="1"/>
    <col min="13315" max="13315" width="10.1640625" style="3" customWidth="1"/>
    <col min="13316" max="13326" width="11.5" style="3" customWidth="1"/>
    <col min="13327" max="13327" width="24.83203125" style="3" customWidth="1"/>
    <col min="13328" max="13568" width="9.1640625" style="3"/>
    <col min="13569" max="13569" width="4" style="3" customWidth="1"/>
    <col min="13570" max="13570" width="54.6640625" style="3" customWidth="1"/>
    <col min="13571" max="13571" width="10.1640625" style="3" customWidth="1"/>
    <col min="13572" max="13582" width="11.5" style="3" customWidth="1"/>
    <col min="13583" max="13583" width="24.83203125" style="3" customWidth="1"/>
    <col min="13584" max="13824" width="9.1640625" style="3"/>
    <col min="13825" max="13825" width="4" style="3" customWidth="1"/>
    <col min="13826" max="13826" width="54.6640625" style="3" customWidth="1"/>
    <col min="13827" max="13827" width="10.1640625" style="3" customWidth="1"/>
    <col min="13828" max="13838" width="11.5" style="3" customWidth="1"/>
    <col min="13839" max="13839" width="24.83203125" style="3" customWidth="1"/>
    <col min="13840" max="14080" width="9.1640625" style="3"/>
    <col min="14081" max="14081" width="4" style="3" customWidth="1"/>
    <col min="14082" max="14082" width="54.6640625" style="3" customWidth="1"/>
    <col min="14083" max="14083" width="10.1640625" style="3" customWidth="1"/>
    <col min="14084" max="14094" width="11.5" style="3" customWidth="1"/>
    <col min="14095" max="14095" width="24.83203125" style="3" customWidth="1"/>
    <col min="14096" max="14336" width="9.1640625" style="3"/>
    <col min="14337" max="14337" width="4" style="3" customWidth="1"/>
    <col min="14338" max="14338" width="54.6640625" style="3" customWidth="1"/>
    <col min="14339" max="14339" width="10.1640625" style="3" customWidth="1"/>
    <col min="14340" max="14350" width="11.5" style="3" customWidth="1"/>
    <col min="14351" max="14351" width="24.83203125" style="3" customWidth="1"/>
    <col min="14352" max="14592" width="9.1640625" style="3"/>
    <col min="14593" max="14593" width="4" style="3" customWidth="1"/>
    <col min="14594" max="14594" width="54.6640625" style="3" customWidth="1"/>
    <col min="14595" max="14595" width="10.1640625" style="3" customWidth="1"/>
    <col min="14596" max="14606" width="11.5" style="3" customWidth="1"/>
    <col min="14607" max="14607" width="24.83203125" style="3" customWidth="1"/>
    <col min="14608" max="14848" width="9.1640625" style="3"/>
    <col min="14849" max="14849" width="4" style="3" customWidth="1"/>
    <col min="14850" max="14850" width="54.6640625" style="3" customWidth="1"/>
    <col min="14851" max="14851" width="10.1640625" style="3" customWidth="1"/>
    <col min="14852" max="14862" width="11.5" style="3" customWidth="1"/>
    <col min="14863" max="14863" width="24.83203125" style="3" customWidth="1"/>
    <col min="14864" max="15104" width="9.1640625" style="3"/>
    <col min="15105" max="15105" width="4" style="3" customWidth="1"/>
    <col min="15106" max="15106" width="54.6640625" style="3" customWidth="1"/>
    <col min="15107" max="15107" width="10.1640625" style="3" customWidth="1"/>
    <col min="15108" max="15118" width="11.5" style="3" customWidth="1"/>
    <col min="15119" max="15119" width="24.83203125" style="3" customWidth="1"/>
    <col min="15120" max="15360" width="9.1640625" style="3"/>
    <col min="15361" max="15361" width="4" style="3" customWidth="1"/>
    <col min="15362" max="15362" width="54.6640625" style="3" customWidth="1"/>
    <col min="15363" max="15363" width="10.1640625" style="3" customWidth="1"/>
    <col min="15364" max="15374" width="11.5" style="3" customWidth="1"/>
    <col min="15375" max="15375" width="24.83203125" style="3" customWidth="1"/>
    <col min="15376" max="15616" width="9.1640625" style="3"/>
    <col min="15617" max="15617" width="4" style="3" customWidth="1"/>
    <col min="15618" max="15618" width="54.6640625" style="3" customWidth="1"/>
    <col min="15619" max="15619" width="10.1640625" style="3" customWidth="1"/>
    <col min="15620" max="15630" width="11.5" style="3" customWidth="1"/>
    <col min="15631" max="15631" width="24.83203125" style="3" customWidth="1"/>
    <col min="15632" max="15872" width="9.1640625" style="3"/>
    <col min="15873" max="15873" width="4" style="3" customWidth="1"/>
    <col min="15874" max="15874" width="54.6640625" style="3" customWidth="1"/>
    <col min="15875" max="15875" width="10.1640625" style="3" customWidth="1"/>
    <col min="15876" max="15886" width="11.5" style="3" customWidth="1"/>
    <col min="15887" max="15887" width="24.83203125" style="3" customWidth="1"/>
    <col min="15888" max="16128" width="9.1640625" style="3"/>
    <col min="16129" max="16129" width="4" style="3" customWidth="1"/>
    <col min="16130" max="16130" width="54.6640625" style="3" customWidth="1"/>
    <col min="16131" max="16131" width="10.1640625" style="3" customWidth="1"/>
    <col min="16132" max="16142" width="11.5" style="3" customWidth="1"/>
    <col min="16143" max="16143" width="24.83203125" style="3" customWidth="1"/>
    <col min="16144" max="16384" width="9.1640625" style="3"/>
  </cols>
  <sheetData>
    <row r="3" spans="1:15" ht="18">
      <c r="A3" s="1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7" customFormat="1" ht="38" customHeight="1">
      <c r="A4" s="4"/>
      <c r="B4" s="5" t="s">
        <v>1</v>
      </c>
      <c r="C4" s="5">
        <v>4500000</v>
      </c>
      <c r="D4" s="5">
        <f t="shared" ref="D4:N5" si="0">C4+500000</f>
        <v>5000000</v>
      </c>
      <c r="E4" s="5">
        <f t="shared" si="0"/>
        <v>5500000</v>
      </c>
      <c r="F4" s="6">
        <f t="shared" si="0"/>
        <v>6000000</v>
      </c>
      <c r="G4" s="5">
        <f t="shared" si="0"/>
        <v>6500000</v>
      </c>
      <c r="H4" s="5">
        <f t="shared" si="0"/>
        <v>7000000</v>
      </c>
      <c r="I4" s="5">
        <f t="shared" si="0"/>
        <v>7500000</v>
      </c>
      <c r="J4" s="5">
        <f t="shared" si="0"/>
        <v>8000000</v>
      </c>
      <c r="K4" s="5">
        <f t="shared" si="0"/>
        <v>8500000</v>
      </c>
      <c r="L4" s="5">
        <f t="shared" si="0"/>
        <v>9000000</v>
      </c>
      <c r="M4" s="5">
        <f t="shared" si="0"/>
        <v>9500000</v>
      </c>
      <c r="N4" s="5">
        <f t="shared" si="0"/>
        <v>10000000</v>
      </c>
      <c r="O4" s="5"/>
    </row>
    <row r="5" spans="1:15" s="12" customFormat="1">
      <c r="A5" s="8">
        <v>1</v>
      </c>
      <c r="B5" s="9" t="s">
        <v>2</v>
      </c>
      <c r="C5" s="10">
        <v>4500000</v>
      </c>
      <c r="D5" s="10">
        <f t="shared" si="0"/>
        <v>5000000</v>
      </c>
      <c r="E5" s="10">
        <f t="shared" si="0"/>
        <v>5500000</v>
      </c>
      <c r="F5" s="10">
        <f t="shared" si="0"/>
        <v>6000000</v>
      </c>
      <c r="G5" s="10">
        <f t="shared" si="0"/>
        <v>6500000</v>
      </c>
      <c r="H5" s="10">
        <f t="shared" si="0"/>
        <v>7000000</v>
      </c>
      <c r="I5" s="10">
        <f t="shared" si="0"/>
        <v>7500000</v>
      </c>
      <c r="J5" s="10">
        <f t="shared" si="0"/>
        <v>8000000</v>
      </c>
      <c r="K5" s="10">
        <f t="shared" si="0"/>
        <v>8500000</v>
      </c>
      <c r="L5" s="10">
        <f t="shared" si="0"/>
        <v>9000000</v>
      </c>
      <c r="M5" s="10">
        <f t="shared" si="0"/>
        <v>9500000</v>
      </c>
      <c r="N5" s="10">
        <f t="shared" si="0"/>
        <v>10000000</v>
      </c>
      <c r="O5" s="11"/>
    </row>
    <row r="6" spans="1:15">
      <c r="A6" s="1">
        <v>2</v>
      </c>
      <c r="B6" s="13" t="s">
        <v>3</v>
      </c>
      <c r="C6" s="14">
        <f>(C5*59.5%)</f>
        <v>2677500</v>
      </c>
      <c r="D6" s="14">
        <f t="shared" ref="D6:N6" si="1">(D5*59.5%)</f>
        <v>2975000</v>
      </c>
      <c r="E6" s="14">
        <f t="shared" si="1"/>
        <v>3272500</v>
      </c>
      <c r="F6" s="14">
        <f t="shared" si="1"/>
        <v>3570000</v>
      </c>
      <c r="G6" s="14">
        <f t="shared" si="1"/>
        <v>3867500</v>
      </c>
      <c r="H6" s="14">
        <f t="shared" si="1"/>
        <v>4165000</v>
      </c>
      <c r="I6" s="14">
        <f t="shared" si="1"/>
        <v>4462500</v>
      </c>
      <c r="J6" s="14">
        <f t="shared" si="1"/>
        <v>4760000</v>
      </c>
      <c r="K6" s="14">
        <f t="shared" si="1"/>
        <v>5057500</v>
      </c>
      <c r="L6" s="14">
        <f t="shared" si="1"/>
        <v>5355000</v>
      </c>
      <c r="M6" s="14">
        <f t="shared" si="1"/>
        <v>5652500</v>
      </c>
      <c r="N6" s="14">
        <f t="shared" si="1"/>
        <v>5950000</v>
      </c>
      <c r="O6" s="15">
        <v>59.5</v>
      </c>
    </row>
    <row r="7" spans="1:15">
      <c r="A7" s="8">
        <v>3</v>
      </c>
      <c r="B7" s="13" t="s">
        <v>4</v>
      </c>
      <c r="C7" s="14">
        <f>(C5*26.5%)</f>
        <v>1192500</v>
      </c>
      <c r="D7" s="14">
        <f t="shared" ref="D7:N7" si="2">(D5*26.5%)</f>
        <v>1325000</v>
      </c>
      <c r="E7" s="14">
        <f t="shared" si="2"/>
        <v>1457500</v>
      </c>
      <c r="F7" s="14">
        <f t="shared" si="2"/>
        <v>1590000</v>
      </c>
      <c r="G7" s="14">
        <f t="shared" si="2"/>
        <v>1722500</v>
      </c>
      <c r="H7" s="14">
        <f t="shared" si="2"/>
        <v>1855000</v>
      </c>
      <c r="I7" s="14">
        <f t="shared" si="2"/>
        <v>1987500</v>
      </c>
      <c r="J7" s="14">
        <f t="shared" si="2"/>
        <v>2120000</v>
      </c>
      <c r="K7" s="14">
        <f t="shared" si="2"/>
        <v>2252500</v>
      </c>
      <c r="L7" s="14">
        <f t="shared" si="2"/>
        <v>2385000</v>
      </c>
      <c r="M7" s="14">
        <f t="shared" si="2"/>
        <v>2517500</v>
      </c>
      <c r="N7" s="14">
        <f t="shared" si="2"/>
        <v>2650000</v>
      </c>
      <c r="O7" s="15">
        <v>26.5</v>
      </c>
    </row>
    <row r="8" spans="1:15">
      <c r="A8" s="1">
        <v>4</v>
      </c>
      <c r="B8" s="13" t="s">
        <v>5</v>
      </c>
      <c r="C8" s="16">
        <f>(C6+C7)</f>
        <v>3870000</v>
      </c>
      <c r="D8" s="16">
        <f t="shared" ref="D8:N8" si="3">(D6+D7)</f>
        <v>4300000</v>
      </c>
      <c r="E8" s="16">
        <f t="shared" si="3"/>
        <v>4730000</v>
      </c>
      <c r="F8" s="16">
        <f t="shared" si="3"/>
        <v>5160000</v>
      </c>
      <c r="G8" s="16">
        <f t="shared" si="3"/>
        <v>5590000</v>
      </c>
      <c r="H8" s="16">
        <f t="shared" si="3"/>
        <v>6020000</v>
      </c>
      <c r="I8" s="16">
        <f t="shared" si="3"/>
        <v>6450000</v>
      </c>
      <c r="J8" s="16">
        <f t="shared" si="3"/>
        <v>6880000</v>
      </c>
      <c r="K8" s="16">
        <f t="shared" si="3"/>
        <v>7310000</v>
      </c>
      <c r="L8" s="16">
        <f t="shared" si="3"/>
        <v>7740000</v>
      </c>
      <c r="M8" s="16">
        <f t="shared" si="3"/>
        <v>8170000</v>
      </c>
      <c r="N8" s="16">
        <f t="shared" si="3"/>
        <v>8600000</v>
      </c>
      <c r="O8" s="15">
        <f>O6+O7</f>
        <v>86</v>
      </c>
    </row>
    <row r="9" spans="1:15">
      <c r="A9" s="8">
        <v>5</v>
      </c>
      <c r="B9" s="13" t="s">
        <v>6</v>
      </c>
      <c r="C9" s="14">
        <f>(C5*14%)</f>
        <v>630000.00000000012</v>
      </c>
      <c r="D9" s="14">
        <f t="shared" ref="D9:N9" si="4">(D5*14%)</f>
        <v>700000.00000000012</v>
      </c>
      <c r="E9" s="14">
        <f t="shared" si="4"/>
        <v>770000.00000000012</v>
      </c>
      <c r="F9" s="14">
        <f t="shared" si="4"/>
        <v>840000.00000000012</v>
      </c>
      <c r="G9" s="14">
        <f t="shared" si="4"/>
        <v>910000.00000000012</v>
      </c>
      <c r="H9" s="14">
        <f t="shared" si="4"/>
        <v>980000.00000000012</v>
      </c>
      <c r="I9" s="14">
        <f t="shared" si="4"/>
        <v>1050000</v>
      </c>
      <c r="J9" s="14">
        <f t="shared" si="4"/>
        <v>1120000</v>
      </c>
      <c r="K9" s="14">
        <f t="shared" si="4"/>
        <v>1190000</v>
      </c>
      <c r="L9" s="14">
        <f t="shared" si="4"/>
        <v>1260000.0000000002</v>
      </c>
      <c r="M9" s="14">
        <f t="shared" si="4"/>
        <v>1330000.0000000002</v>
      </c>
      <c r="N9" s="14">
        <f t="shared" si="4"/>
        <v>1400000.0000000002</v>
      </c>
      <c r="O9" s="15">
        <v>14</v>
      </c>
    </row>
    <row r="10" spans="1:15">
      <c r="A10" s="1">
        <v>6</v>
      </c>
      <c r="B10" s="17" t="s">
        <v>7</v>
      </c>
      <c r="C10" s="18"/>
      <c r="D10" s="18"/>
      <c r="E10" s="18"/>
      <c r="F10" s="19"/>
      <c r="G10" s="18"/>
      <c r="H10" s="18"/>
      <c r="I10" s="18"/>
      <c r="J10" s="18"/>
      <c r="K10" s="18"/>
      <c r="L10" s="18"/>
      <c r="M10" s="18"/>
      <c r="N10" s="18"/>
      <c r="O10" s="15">
        <f>O8+O9</f>
        <v>100</v>
      </c>
    </row>
    <row r="11" spans="1:15" s="22" customFormat="1">
      <c r="A11" s="8">
        <v>7</v>
      </c>
      <c r="B11" s="20" t="s">
        <v>8</v>
      </c>
      <c r="C11" s="19">
        <f>C6/((100+100)/100)</f>
        <v>1338750</v>
      </c>
      <c r="D11" s="19">
        <f t="shared" ref="D11:N11" si="5">D6/((100+100)/100)</f>
        <v>1487500</v>
      </c>
      <c r="E11" s="19">
        <f t="shared" si="5"/>
        <v>1636250</v>
      </c>
      <c r="F11" s="19">
        <f t="shared" si="5"/>
        <v>1785000</v>
      </c>
      <c r="G11" s="19">
        <f t="shared" si="5"/>
        <v>1933750</v>
      </c>
      <c r="H11" s="19">
        <f t="shared" si="5"/>
        <v>2082500</v>
      </c>
      <c r="I11" s="19">
        <f t="shared" si="5"/>
        <v>2231250</v>
      </c>
      <c r="J11" s="19">
        <f t="shared" si="5"/>
        <v>2380000</v>
      </c>
      <c r="K11" s="19">
        <f t="shared" si="5"/>
        <v>2528750</v>
      </c>
      <c r="L11" s="19">
        <f t="shared" si="5"/>
        <v>2677500</v>
      </c>
      <c r="M11" s="19">
        <f t="shared" si="5"/>
        <v>2826250</v>
      </c>
      <c r="N11" s="19">
        <f t="shared" si="5"/>
        <v>2975000</v>
      </c>
      <c r="O11" s="21">
        <v>100</v>
      </c>
    </row>
    <row r="12" spans="1:15" s="23" customFormat="1" ht="15.75" customHeight="1">
      <c r="A12" s="1">
        <v>8</v>
      </c>
      <c r="B12" s="20" t="s">
        <v>9</v>
      </c>
      <c r="C12" s="19">
        <f>C7/((105+100)/100)</f>
        <v>581707.31707317079</v>
      </c>
      <c r="D12" s="19">
        <f t="shared" ref="D12:N12" si="6">D7/((105+100)/100)</f>
        <v>646341.46341463423</v>
      </c>
      <c r="E12" s="19">
        <f t="shared" si="6"/>
        <v>710975.60975609766</v>
      </c>
      <c r="F12" s="19">
        <f t="shared" si="6"/>
        <v>775609.7560975611</v>
      </c>
      <c r="G12" s="19">
        <f t="shared" si="6"/>
        <v>840243.90243902442</v>
      </c>
      <c r="H12" s="19">
        <f t="shared" si="6"/>
        <v>904878.04878048785</v>
      </c>
      <c r="I12" s="19">
        <f t="shared" si="6"/>
        <v>969512.19512195128</v>
      </c>
      <c r="J12" s="19">
        <f t="shared" si="6"/>
        <v>1034146.3414634147</v>
      </c>
      <c r="K12" s="19">
        <f t="shared" si="6"/>
        <v>1098780.487804878</v>
      </c>
      <c r="L12" s="19">
        <f t="shared" si="6"/>
        <v>1163414.6341463416</v>
      </c>
      <c r="M12" s="19">
        <f t="shared" si="6"/>
        <v>1228048.7804878049</v>
      </c>
      <c r="N12" s="19">
        <f t="shared" si="6"/>
        <v>1292682.9268292685</v>
      </c>
      <c r="O12" s="21">
        <v>105</v>
      </c>
    </row>
    <row r="13" spans="1:15" s="7" customFormat="1" ht="13" customHeight="1">
      <c r="A13" s="8">
        <v>9</v>
      </c>
      <c r="B13" s="17" t="s">
        <v>10</v>
      </c>
      <c r="C13" s="24">
        <f t="shared" ref="C13:N13" si="7">SUM(C11:C12)</f>
        <v>1920457.3170731708</v>
      </c>
      <c r="D13" s="24">
        <f t="shared" si="7"/>
        <v>2133841.4634146341</v>
      </c>
      <c r="E13" s="24">
        <f t="shared" si="7"/>
        <v>2347225.6097560977</v>
      </c>
      <c r="F13" s="25">
        <f>SUM(F11:F12)</f>
        <v>2560609.7560975612</v>
      </c>
      <c r="G13" s="24">
        <f t="shared" si="7"/>
        <v>2773993.9024390243</v>
      </c>
      <c r="H13" s="24">
        <f t="shared" si="7"/>
        <v>2987378.0487804879</v>
      </c>
      <c r="I13" s="24">
        <f t="shared" si="7"/>
        <v>3200762.1951219514</v>
      </c>
      <c r="J13" s="24">
        <f t="shared" si="7"/>
        <v>3414146.341463415</v>
      </c>
      <c r="K13" s="24">
        <f t="shared" si="7"/>
        <v>3627530.487804878</v>
      </c>
      <c r="L13" s="24">
        <f t="shared" si="7"/>
        <v>3840914.6341463416</v>
      </c>
      <c r="M13" s="24">
        <f t="shared" si="7"/>
        <v>4054298.7804878047</v>
      </c>
      <c r="N13" s="24">
        <f t="shared" si="7"/>
        <v>4267682.9268292682</v>
      </c>
      <c r="O13" s="15"/>
    </row>
    <row r="14" spans="1:15">
      <c r="A14" s="1">
        <v>10</v>
      </c>
      <c r="B14" s="17" t="s">
        <v>11</v>
      </c>
      <c r="C14" s="25">
        <v>15000</v>
      </c>
      <c r="D14" s="25">
        <v>15000</v>
      </c>
      <c r="E14" s="25">
        <v>20000</v>
      </c>
      <c r="F14" s="25">
        <v>30000</v>
      </c>
      <c r="G14" s="25">
        <v>30000</v>
      </c>
      <c r="H14" s="25">
        <v>30000</v>
      </c>
      <c r="I14" s="25">
        <v>30000</v>
      </c>
      <c r="J14" s="25">
        <v>30000</v>
      </c>
      <c r="K14" s="25">
        <v>30000</v>
      </c>
      <c r="L14" s="25">
        <v>30000</v>
      </c>
      <c r="M14" s="25">
        <v>30000</v>
      </c>
      <c r="N14" s="25">
        <v>30000</v>
      </c>
      <c r="O14" s="15"/>
    </row>
    <row r="15" spans="1:15" s="7" customFormat="1" ht="13.75" customHeight="1">
      <c r="A15" s="8">
        <v>11</v>
      </c>
      <c r="B15" s="17" t="s">
        <v>12</v>
      </c>
      <c r="C15" s="25">
        <v>1210000</v>
      </c>
      <c r="D15" s="25">
        <v>1380000</v>
      </c>
      <c r="E15" s="25">
        <v>1400000</v>
      </c>
      <c r="F15" s="25">
        <v>1460000</v>
      </c>
      <c r="G15" s="25">
        <v>1500000</v>
      </c>
      <c r="H15" s="25">
        <v>1530000</v>
      </c>
      <c r="I15" s="25">
        <v>1630000</v>
      </c>
      <c r="J15" s="25">
        <v>1700000</v>
      </c>
      <c r="K15" s="25">
        <v>1760000</v>
      </c>
      <c r="L15" s="25">
        <v>1840000</v>
      </c>
      <c r="M15" s="25">
        <v>1920000</v>
      </c>
      <c r="N15" s="25">
        <v>1980000</v>
      </c>
      <c r="O15" s="15"/>
    </row>
    <row r="16" spans="1:15" s="23" customFormat="1" ht="13" customHeight="1">
      <c r="A16" s="1">
        <v>12</v>
      </c>
      <c r="B16" s="9" t="s">
        <v>13</v>
      </c>
      <c r="C16" s="25">
        <v>215000</v>
      </c>
      <c r="D16" s="25">
        <v>240000</v>
      </c>
      <c r="E16" s="25">
        <v>245000</v>
      </c>
      <c r="F16" s="25">
        <v>255000</v>
      </c>
      <c r="G16" s="25">
        <v>265000</v>
      </c>
      <c r="H16" s="25">
        <v>275000</v>
      </c>
      <c r="I16" s="25">
        <v>280000</v>
      </c>
      <c r="J16" s="25">
        <v>290000</v>
      </c>
      <c r="K16" s="25">
        <v>295000</v>
      </c>
      <c r="L16" s="25">
        <v>300000</v>
      </c>
      <c r="M16" s="25">
        <v>310000</v>
      </c>
      <c r="N16" s="25">
        <v>315000</v>
      </c>
      <c r="O16" s="21"/>
    </row>
    <row r="17" spans="1:15" s="27" customFormat="1" ht="13" customHeight="1">
      <c r="A17" s="8">
        <v>13</v>
      </c>
      <c r="B17" s="17" t="s">
        <v>14</v>
      </c>
      <c r="C17" s="24">
        <v>380000</v>
      </c>
      <c r="D17" s="24">
        <v>380000</v>
      </c>
      <c r="E17" s="24">
        <v>380000</v>
      </c>
      <c r="F17" s="24">
        <v>380000</v>
      </c>
      <c r="G17" s="24">
        <v>380000</v>
      </c>
      <c r="H17" s="24">
        <v>380000</v>
      </c>
      <c r="I17" s="24">
        <v>380000</v>
      </c>
      <c r="J17" s="24">
        <v>380000</v>
      </c>
      <c r="K17" s="24">
        <v>380000</v>
      </c>
      <c r="L17" s="24">
        <v>380000</v>
      </c>
      <c r="M17" s="24">
        <v>380000</v>
      </c>
      <c r="N17" s="24">
        <v>380000</v>
      </c>
      <c r="O17" s="26"/>
    </row>
    <row r="18" spans="1:15" s="27" customFormat="1" ht="13" customHeight="1">
      <c r="A18" s="1">
        <v>14</v>
      </c>
      <c r="B18" s="17" t="s">
        <v>15</v>
      </c>
      <c r="C18" s="25">
        <v>180000</v>
      </c>
      <c r="D18" s="25">
        <v>180000</v>
      </c>
      <c r="E18" s="25">
        <v>180000</v>
      </c>
      <c r="F18" s="25">
        <v>180000</v>
      </c>
      <c r="G18" s="25">
        <v>180000</v>
      </c>
      <c r="H18" s="25">
        <v>180000</v>
      </c>
      <c r="I18" s="25">
        <v>180000</v>
      </c>
      <c r="J18" s="25">
        <v>180000</v>
      </c>
      <c r="K18" s="25">
        <v>180000</v>
      </c>
      <c r="L18" s="25">
        <v>180000</v>
      </c>
      <c r="M18" s="25">
        <v>180000</v>
      </c>
      <c r="N18" s="25">
        <v>180000</v>
      </c>
      <c r="O18" s="26"/>
    </row>
    <row r="19" spans="1:15" s="7" customFormat="1" ht="13" customHeight="1">
      <c r="A19" s="8">
        <v>15</v>
      </c>
      <c r="B19" s="17" t="s">
        <v>16</v>
      </c>
      <c r="C19" s="24">
        <v>70000</v>
      </c>
      <c r="D19" s="24">
        <v>75000</v>
      </c>
      <c r="E19" s="24">
        <v>85000</v>
      </c>
      <c r="F19" s="24">
        <v>90000</v>
      </c>
      <c r="G19" s="24">
        <v>100000</v>
      </c>
      <c r="H19" s="24">
        <v>105000</v>
      </c>
      <c r="I19" s="24">
        <v>115000</v>
      </c>
      <c r="J19" s="24">
        <v>120000</v>
      </c>
      <c r="K19" s="24">
        <v>130000</v>
      </c>
      <c r="L19" s="24">
        <v>135000</v>
      </c>
      <c r="M19" s="24">
        <v>140000</v>
      </c>
      <c r="N19" s="24">
        <v>150000</v>
      </c>
      <c r="O19" s="15"/>
    </row>
    <row r="20" spans="1:15" s="29" customFormat="1">
      <c r="A20" s="1">
        <v>16</v>
      </c>
      <c r="B20" s="9" t="s">
        <v>17</v>
      </c>
      <c r="C20" s="25">
        <v>20000</v>
      </c>
      <c r="D20" s="25">
        <v>20000</v>
      </c>
      <c r="E20" s="25">
        <v>30000</v>
      </c>
      <c r="F20" s="25">
        <v>35000</v>
      </c>
      <c r="G20" s="25">
        <v>35000</v>
      </c>
      <c r="H20" s="25">
        <v>35000</v>
      </c>
      <c r="I20" s="25">
        <v>40000</v>
      </c>
      <c r="J20" s="25">
        <v>40000</v>
      </c>
      <c r="K20" s="25">
        <v>40000</v>
      </c>
      <c r="L20" s="25">
        <v>40000</v>
      </c>
      <c r="M20" s="25">
        <v>40000</v>
      </c>
      <c r="N20" s="25">
        <v>40000</v>
      </c>
      <c r="O20" s="28"/>
    </row>
    <row r="21" spans="1:15" s="27" customFormat="1" ht="12.5" customHeight="1">
      <c r="A21" s="8">
        <v>17</v>
      </c>
      <c r="B21" s="17" t="s">
        <v>18</v>
      </c>
      <c r="C21" s="24">
        <v>230000</v>
      </c>
      <c r="D21" s="24">
        <v>245000</v>
      </c>
      <c r="E21" s="24">
        <v>290000</v>
      </c>
      <c r="F21" s="25">
        <v>290000</v>
      </c>
      <c r="G21" s="24">
        <v>310000</v>
      </c>
      <c r="H21" s="24">
        <v>310000</v>
      </c>
      <c r="I21" s="24">
        <v>310000</v>
      </c>
      <c r="J21" s="24">
        <v>330000</v>
      </c>
      <c r="K21" s="24">
        <v>330000</v>
      </c>
      <c r="L21" s="24">
        <v>330000</v>
      </c>
      <c r="M21" s="24">
        <v>330000</v>
      </c>
      <c r="N21" s="24">
        <v>330000</v>
      </c>
      <c r="O21" s="26"/>
    </row>
    <row r="22" spans="1:15" s="7" customFormat="1" ht="13" customHeight="1">
      <c r="A22" s="1">
        <v>18</v>
      </c>
      <c r="B22" s="17" t="s">
        <v>19</v>
      </c>
      <c r="C22" s="25">
        <f>C32*1.5%</f>
        <v>67500</v>
      </c>
      <c r="D22" s="25">
        <f>D32*1.5%</f>
        <v>75000</v>
      </c>
      <c r="E22" s="25">
        <f>E32*1.5%</f>
        <v>82500</v>
      </c>
      <c r="F22" s="25">
        <f>F32*1.5%</f>
        <v>90000</v>
      </c>
      <c r="G22" s="25">
        <f t="shared" ref="G22:N22" si="8">G32*1.5%</f>
        <v>97500</v>
      </c>
      <c r="H22" s="25">
        <f t="shared" si="8"/>
        <v>105000</v>
      </c>
      <c r="I22" s="25">
        <f t="shared" si="8"/>
        <v>112500</v>
      </c>
      <c r="J22" s="25">
        <f t="shared" si="8"/>
        <v>120000</v>
      </c>
      <c r="K22" s="25">
        <f t="shared" si="8"/>
        <v>127500</v>
      </c>
      <c r="L22" s="25">
        <f t="shared" si="8"/>
        <v>135000</v>
      </c>
      <c r="M22" s="25">
        <f t="shared" si="8"/>
        <v>142500</v>
      </c>
      <c r="N22" s="25">
        <f t="shared" si="8"/>
        <v>150000</v>
      </c>
      <c r="O22" s="15"/>
    </row>
    <row r="23" spans="1:15" s="7" customFormat="1" ht="12" customHeight="1">
      <c r="A23" s="8">
        <v>19</v>
      </c>
      <c r="B23" s="17" t="s">
        <v>20</v>
      </c>
      <c r="C23" s="24">
        <f>(C9/200*1.3)</f>
        <v>4095.0000000000009</v>
      </c>
      <c r="D23" s="24">
        <f>(D9/200*1.3)</f>
        <v>4550.0000000000009</v>
      </c>
      <c r="E23" s="24">
        <f>(E9/200*1.3)</f>
        <v>5005.0000000000009</v>
      </c>
      <c r="F23" s="25">
        <v>16000</v>
      </c>
      <c r="G23" s="24">
        <f t="shared" ref="G23:N23" si="9">(G9/200*1.3)</f>
        <v>5915.0000000000018</v>
      </c>
      <c r="H23" s="24">
        <f t="shared" si="9"/>
        <v>6370.0000000000018</v>
      </c>
      <c r="I23" s="24">
        <f t="shared" si="9"/>
        <v>6825</v>
      </c>
      <c r="J23" s="24">
        <f t="shared" si="9"/>
        <v>7280</v>
      </c>
      <c r="K23" s="24">
        <f t="shared" si="9"/>
        <v>7735</v>
      </c>
      <c r="L23" s="24">
        <f t="shared" si="9"/>
        <v>8190.0000000000018</v>
      </c>
      <c r="M23" s="24">
        <f t="shared" si="9"/>
        <v>8645.0000000000018</v>
      </c>
      <c r="N23" s="24">
        <f t="shared" si="9"/>
        <v>9100.0000000000018</v>
      </c>
      <c r="O23" s="15" t="s">
        <v>21</v>
      </c>
    </row>
    <row r="24" spans="1:15" s="23" customFormat="1" ht="13" customHeight="1">
      <c r="A24" s="1">
        <v>20</v>
      </c>
      <c r="B24" s="9" t="s">
        <v>22</v>
      </c>
      <c r="C24" s="25">
        <v>10000</v>
      </c>
      <c r="D24" s="25">
        <v>10000</v>
      </c>
      <c r="E24" s="25">
        <v>15000</v>
      </c>
      <c r="F24" s="25">
        <v>15000</v>
      </c>
      <c r="G24" s="25">
        <v>20000</v>
      </c>
      <c r="H24" s="25">
        <v>20000</v>
      </c>
      <c r="I24" s="25">
        <v>30000</v>
      </c>
      <c r="J24" s="25">
        <v>30000</v>
      </c>
      <c r="K24" s="25">
        <v>30000</v>
      </c>
      <c r="L24" s="25">
        <v>30000</v>
      </c>
      <c r="M24" s="25">
        <v>30000</v>
      </c>
      <c r="N24" s="25">
        <v>30000</v>
      </c>
      <c r="O24" s="25"/>
    </row>
    <row r="25" spans="1:15" s="27" customFormat="1" ht="13" customHeight="1">
      <c r="A25" s="8">
        <v>21</v>
      </c>
      <c r="B25" s="17" t="s">
        <v>23</v>
      </c>
      <c r="C25" s="24">
        <v>10000</v>
      </c>
      <c r="D25" s="24">
        <v>10000</v>
      </c>
      <c r="E25" s="24">
        <v>10000</v>
      </c>
      <c r="F25" s="24">
        <v>10000</v>
      </c>
      <c r="G25" s="24">
        <v>10000</v>
      </c>
      <c r="H25" s="24">
        <v>10000</v>
      </c>
      <c r="I25" s="24">
        <v>10000</v>
      </c>
      <c r="J25" s="24">
        <v>10000</v>
      </c>
      <c r="K25" s="24">
        <v>10000</v>
      </c>
      <c r="L25" s="24">
        <v>10000</v>
      </c>
      <c r="M25" s="24">
        <v>10000</v>
      </c>
      <c r="N25" s="24">
        <v>10000</v>
      </c>
      <c r="O25" s="24"/>
    </row>
    <row r="26" spans="1:15" s="27" customFormat="1" ht="13" customHeight="1">
      <c r="A26" s="1">
        <v>22</v>
      </c>
      <c r="B26" s="17" t="s">
        <v>24</v>
      </c>
      <c r="C26" s="24">
        <v>10000</v>
      </c>
      <c r="D26" s="24">
        <v>10000</v>
      </c>
      <c r="E26" s="24">
        <v>10000</v>
      </c>
      <c r="F26" s="24">
        <v>20000</v>
      </c>
      <c r="G26" s="24">
        <v>20000</v>
      </c>
      <c r="H26" s="24">
        <v>20000</v>
      </c>
      <c r="I26" s="24">
        <v>20000</v>
      </c>
      <c r="J26" s="24">
        <v>25000</v>
      </c>
      <c r="K26" s="24">
        <v>25000</v>
      </c>
      <c r="L26" s="24">
        <v>25000</v>
      </c>
      <c r="M26" s="24">
        <v>25000</v>
      </c>
      <c r="N26" s="24">
        <v>25000</v>
      </c>
      <c r="O26" s="24"/>
    </row>
    <row r="27" spans="1:15" s="27" customFormat="1" ht="13" customHeight="1">
      <c r="A27" s="8">
        <v>23</v>
      </c>
      <c r="B27" s="17" t="s">
        <v>25</v>
      </c>
      <c r="C27" s="24">
        <v>20000</v>
      </c>
      <c r="D27" s="24">
        <v>25000</v>
      </c>
      <c r="E27" s="24">
        <v>30000</v>
      </c>
      <c r="F27" s="24">
        <v>30000</v>
      </c>
      <c r="G27" s="24">
        <v>40000</v>
      </c>
      <c r="H27" s="24">
        <v>40000</v>
      </c>
      <c r="I27" s="24">
        <v>40000</v>
      </c>
      <c r="J27" s="24">
        <v>50000</v>
      </c>
      <c r="K27" s="24">
        <v>50000</v>
      </c>
      <c r="L27" s="24">
        <v>50000</v>
      </c>
      <c r="M27" s="24">
        <v>50000</v>
      </c>
      <c r="N27" s="24">
        <v>50000</v>
      </c>
      <c r="O27" s="24"/>
    </row>
    <row r="28" spans="1:15" s="27" customFormat="1" ht="13" customHeight="1">
      <c r="A28" s="1">
        <v>24</v>
      </c>
      <c r="B28" s="17" t="s">
        <v>26</v>
      </c>
      <c r="C28" s="24">
        <v>90000</v>
      </c>
      <c r="D28" s="24">
        <v>90000</v>
      </c>
      <c r="E28" s="24">
        <v>90000</v>
      </c>
      <c r="F28" s="25">
        <f>F5*1.5%</f>
        <v>90000</v>
      </c>
      <c r="G28" s="25">
        <f t="shared" ref="G28:N28" si="10">G5*1.5%</f>
        <v>97500</v>
      </c>
      <c r="H28" s="25">
        <f t="shared" si="10"/>
        <v>105000</v>
      </c>
      <c r="I28" s="25">
        <f t="shared" si="10"/>
        <v>112500</v>
      </c>
      <c r="J28" s="25">
        <f t="shared" si="10"/>
        <v>120000</v>
      </c>
      <c r="K28" s="25">
        <f t="shared" si="10"/>
        <v>127500</v>
      </c>
      <c r="L28" s="25">
        <f t="shared" si="10"/>
        <v>135000</v>
      </c>
      <c r="M28" s="25">
        <f t="shared" si="10"/>
        <v>142500</v>
      </c>
      <c r="N28" s="25">
        <f t="shared" si="10"/>
        <v>150000</v>
      </c>
      <c r="O28" s="26"/>
    </row>
    <row r="29" spans="1:15">
      <c r="A29" s="8">
        <v>25</v>
      </c>
      <c r="B29" s="17" t="s">
        <v>27</v>
      </c>
      <c r="C29" s="24">
        <f t="shared" ref="C29:N29" si="11">(C27+C26+C25+C24+C23+C22+C21+C20+C19+C18+C17+C16+C15+C13+X29+C14+C28)</f>
        <v>4452052.317073171</v>
      </c>
      <c r="D29" s="24">
        <f t="shared" si="11"/>
        <v>4893391.4634146336</v>
      </c>
      <c r="E29" s="24">
        <f t="shared" si="11"/>
        <v>5219730.6097560972</v>
      </c>
      <c r="F29" s="25">
        <f t="shared" si="11"/>
        <v>5551609.7560975607</v>
      </c>
      <c r="G29" s="24">
        <f t="shared" si="11"/>
        <v>5864908.9024390243</v>
      </c>
      <c r="H29" s="24">
        <f t="shared" si="11"/>
        <v>6138748.0487804879</v>
      </c>
      <c r="I29" s="24">
        <f t="shared" si="11"/>
        <v>6497587.1951219514</v>
      </c>
      <c r="J29" s="24">
        <f t="shared" si="11"/>
        <v>6846426.341463415</v>
      </c>
      <c r="K29" s="24">
        <f t="shared" si="11"/>
        <v>7150265.4878048785</v>
      </c>
      <c r="L29" s="24">
        <f t="shared" si="11"/>
        <v>7469104.6341463421</v>
      </c>
      <c r="M29" s="24">
        <f t="shared" si="11"/>
        <v>7792943.7804878047</v>
      </c>
      <c r="N29" s="24">
        <f t="shared" si="11"/>
        <v>8096782.9268292682</v>
      </c>
      <c r="O29" s="15"/>
    </row>
    <row r="30" spans="1:15">
      <c r="A30" s="1">
        <v>26</v>
      </c>
      <c r="B30" s="17" t="s">
        <v>28</v>
      </c>
      <c r="C30" s="24">
        <f t="shared" ref="C30:N30" si="12">(C13)</f>
        <v>1920457.3170731708</v>
      </c>
      <c r="D30" s="24">
        <f t="shared" si="12"/>
        <v>2133841.4634146341</v>
      </c>
      <c r="E30" s="24">
        <f t="shared" si="12"/>
        <v>2347225.6097560977</v>
      </c>
      <c r="F30" s="25">
        <f t="shared" si="12"/>
        <v>2560609.7560975612</v>
      </c>
      <c r="G30" s="24">
        <f t="shared" si="12"/>
        <v>2773993.9024390243</v>
      </c>
      <c r="H30" s="24">
        <f t="shared" si="12"/>
        <v>2987378.0487804879</v>
      </c>
      <c r="I30" s="24">
        <f t="shared" si="12"/>
        <v>3200762.1951219514</v>
      </c>
      <c r="J30" s="24">
        <f t="shared" si="12"/>
        <v>3414146.341463415</v>
      </c>
      <c r="K30" s="24">
        <f t="shared" si="12"/>
        <v>3627530.487804878</v>
      </c>
      <c r="L30" s="24">
        <f t="shared" si="12"/>
        <v>3840914.6341463416</v>
      </c>
      <c r="M30" s="24">
        <f t="shared" si="12"/>
        <v>4054298.7804878047</v>
      </c>
      <c r="N30" s="24">
        <f t="shared" si="12"/>
        <v>4267682.9268292682</v>
      </c>
      <c r="O30" s="15"/>
    </row>
    <row r="31" spans="1:15">
      <c r="A31" s="8">
        <v>27</v>
      </c>
      <c r="B31" s="17" t="s">
        <v>29</v>
      </c>
      <c r="C31" s="24">
        <f>C29-C30</f>
        <v>2531595</v>
      </c>
      <c r="D31" s="24">
        <f t="shared" ref="D31:N31" si="13">D29-D30</f>
        <v>2759549.9999999995</v>
      </c>
      <c r="E31" s="24">
        <f t="shared" si="13"/>
        <v>2872504.9999999995</v>
      </c>
      <c r="F31" s="25">
        <f>F29-F30</f>
        <v>2990999.9999999995</v>
      </c>
      <c r="G31" s="24">
        <f t="shared" si="13"/>
        <v>3090915</v>
      </c>
      <c r="H31" s="24">
        <f t="shared" si="13"/>
        <v>3151370</v>
      </c>
      <c r="I31" s="24">
        <f t="shared" si="13"/>
        <v>3296825</v>
      </c>
      <c r="J31" s="24">
        <f t="shared" si="13"/>
        <v>3432280</v>
      </c>
      <c r="K31" s="24">
        <f>K29-K30</f>
        <v>3522735.0000000005</v>
      </c>
      <c r="L31" s="24">
        <f t="shared" si="13"/>
        <v>3628190.0000000005</v>
      </c>
      <c r="M31" s="24">
        <f t="shared" si="13"/>
        <v>3738645</v>
      </c>
      <c r="N31" s="24">
        <f t="shared" si="13"/>
        <v>3829100</v>
      </c>
      <c r="O31" s="15"/>
    </row>
    <row r="32" spans="1:15" s="30" customFormat="1">
      <c r="A32" s="1">
        <v>28</v>
      </c>
      <c r="B32" s="17" t="s">
        <v>30</v>
      </c>
      <c r="C32" s="24">
        <f t="shared" ref="C32:N32" si="14">C5</f>
        <v>4500000</v>
      </c>
      <c r="D32" s="24">
        <f t="shared" si="14"/>
        <v>5000000</v>
      </c>
      <c r="E32" s="24">
        <f t="shared" si="14"/>
        <v>5500000</v>
      </c>
      <c r="F32" s="25">
        <f t="shared" si="14"/>
        <v>6000000</v>
      </c>
      <c r="G32" s="24">
        <f t="shared" si="14"/>
        <v>6500000</v>
      </c>
      <c r="H32" s="24">
        <f t="shared" si="14"/>
        <v>7000000</v>
      </c>
      <c r="I32" s="24">
        <f t="shared" si="14"/>
        <v>7500000</v>
      </c>
      <c r="J32" s="24">
        <f t="shared" si="14"/>
        <v>8000000</v>
      </c>
      <c r="K32" s="24">
        <f t="shared" si="14"/>
        <v>8500000</v>
      </c>
      <c r="L32" s="24">
        <f t="shared" si="14"/>
        <v>9000000</v>
      </c>
      <c r="M32" s="24">
        <f t="shared" si="14"/>
        <v>9500000</v>
      </c>
      <c r="N32" s="24">
        <f t="shared" si="14"/>
        <v>10000000</v>
      </c>
      <c r="O32" s="26"/>
    </row>
    <row r="33" spans="1:15">
      <c r="A33" s="8">
        <v>29</v>
      </c>
      <c r="B33" s="17" t="s">
        <v>31</v>
      </c>
      <c r="C33" s="24">
        <f>C29</f>
        <v>4452052.317073171</v>
      </c>
      <c r="D33" s="24">
        <f t="shared" ref="D33:N33" si="15">D29</f>
        <v>4893391.4634146336</v>
      </c>
      <c r="E33" s="24">
        <f t="shared" si="15"/>
        <v>5219730.6097560972</v>
      </c>
      <c r="F33" s="24">
        <f t="shared" si="15"/>
        <v>5551609.7560975607</v>
      </c>
      <c r="G33" s="24">
        <f t="shared" si="15"/>
        <v>5864908.9024390243</v>
      </c>
      <c r="H33" s="24">
        <f t="shared" si="15"/>
        <v>6138748.0487804879</v>
      </c>
      <c r="I33" s="24">
        <f t="shared" si="15"/>
        <v>6497587.1951219514</v>
      </c>
      <c r="J33" s="24">
        <f t="shared" si="15"/>
        <v>6846426.341463415</v>
      </c>
      <c r="K33" s="24">
        <f t="shared" si="15"/>
        <v>7150265.4878048785</v>
      </c>
      <c r="L33" s="24">
        <f t="shared" si="15"/>
        <v>7469104.6341463421</v>
      </c>
      <c r="M33" s="24">
        <f t="shared" si="15"/>
        <v>7792943.7804878047</v>
      </c>
      <c r="N33" s="24">
        <f t="shared" si="15"/>
        <v>8096782.9268292682</v>
      </c>
      <c r="O33" s="15"/>
    </row>
    <row r="34" spans="1:15" s="22" customFormat="1">
      <c r="A34" s="1">
        <v>30</v>
      </c>
      <c r="B34" s="9" t="s">
        <v>32</v>
      </c>
      <c r="C34" s="25">
        <f t="shared" ref="C34:N34" si="16">C32-C33</f>
        <v>47947.682926828973</v>
      </c>
      <c r="D34" s="25">
        <f t="shared" si="16"/>
        <v>106608.53658536635</v>
      </c>
      <c r="E34" s="25">
        <f t="shared" si="16"/>
        <v>280269.3902439028</v>
      </c>
      <c r="F34" s="25">
        <f>F32-F33</f>
        <v>448390.24390243925</v>
      </c>
      <c r="G34" s="25">
        <f t="shared" si="16"/>
        <v>635091.0975609757</v>
      </c>
      <c r="H34" s="25">
        <f t="shared" si="16"/>
        <v>861251.95121951215</v>
      </c>
      <c r="I34" s="25">
        <f t="shared" si="16"/>
        <v>1002412.8048780486</v>
      </c>
      <c r="J34" s="25">
        <f t="shared" si="16"/>
        <v>1153573.658536585</v>
      </c>
      <c r="K34" s="25">
        <f t="shared" si="16"/>
        <v>1349734.5121951215</v>
      </c>
      <c r="L34" s="25">
        <f t="shared" si="16"/>
        <v>1530895.3658536579</v>
      </c>
      <c r="M34" s="25">
        <f t="shared" si="16"/>
        <v>1707056.2195121953</v>
      </c>
      <c r="N34" s="25">
        <f t="shared" si="16"/>
        <v>1903217.0731707318</v>
      </c>
      <c r="O34" s="21"/>
    </row>
    <row r="35" spans="1:15" s="22" customFormat="1">
      <c r="A35" s="8">
        <v>31</v>
      </c>
      <c r="B35" s="20" t="s">
        <v>33</v>
      </c>
      <c r="C35" s="19">
        <v>0</v>
      </c>
      <c r="D35" s="19">
        <v>0</v>
      </c>
      <c r="E35" s="19">
        <v>0</v>
      </c>
      <c r="F35" s="19">
        <v>0</v>
      </c>
      <c r="G35" s="19">
        <f>(G34-450000)*12.5%</f>
        <v>23136.387195121963</v>
      </c>
      <c r="H35" s="19">
        <f t="shared" ref="H35:N35" si="17">(H34-450000)*12.5%</f>
        <v>51406.493902439019</v>
      </c>
      <c r="I35" s="19">
        <f>(I34-450000)*12.5%</f>
        <v>69051.600609756075</v>
      </c>
      <c r="J35" s="19">
        <f t="shared" si="17"/>
        <v>87946.707317073131</v>
      </c>
      <c r="K35" s="19">
        <f t="shared" si="17"/>
        <v>112466.81402439019</v>
      </c>
      <c r="L35" s="19">
        <f t="shared" si="17"/>
        <v>135111.92073170724</v>
      </c>
      <c r="M35" s="19">
        <f t="shared" si="17"/>
        <v>157132.02743902442</v>
      </c>
      <c r="N35" s="19">
        <f t="shared" si="17"/>
        <v>181652.13414634147</v>
      </c>
      <c r="O35" s="21"/>
    </row>
    <row r="36" spans="1:15" s="30" customFormat="1">
      <c r="A36" s="1">
        <v>32</v>
      </c>
      <c r="B36" s="17" t="s">
        <v>34</v>
      </c>
      <c r="C36" s="24">
        <f t="shared" ref="C36:N36" si="18">C34-C35</f>
        <v>47947.682926828973</v>
      </c>
      <c r="D36" s="24">
        <f t="shared" si="18"/>
        <v>106608.53658536635</v>
      </c>
      <c r="E36" s="24">
        <f t="shared" si="18"/>
        <v>280269.3902439028</v>
      </c>
      <c r="F36" s="25">
        <f>F34-F35</f>
        <v>448390.24390243925</v>
      </c>
      <c r="G36" s="24">
        <f>G34-G35</f>
        <v>611954.71036585374</v>
      </c>
      <c r="H36" s="24">
        <f t="shared" si="18"/>
        <v>809845.45731707313</v>
      </c>
      <c r="I36" s="24">
        <f t="shared" si="18"/>
        <v>933361.20426829252</v>
      </c>
      <c r="J36" s="24">
        <f t="shared" si="18"/>
        <v>1065626.9512195119</v>
      </c>
      <c r="K36" s="24">
        <f t="shared" si="18"/>
        <v>1237267.6981707313</v>
      </c>
      <c r="L36" s="24">
        <f t="shared" si="18"/>
        <v>1395783.4451219507</v>
      </c>
      <c r="M36" s="24">
        <f t="shared" si="18"/>
        <v>1549924.192073171</v>
      </c>
      <c r="N36" s="24">
        <f t="shared" si="18"/>
        <v>1721564.9390243902</v>
      </c>
      <c r="O36" s="26"/>
    </row>
    <row r="37" spans="1:15" s="30" customFormat="1">
      <c r="A37" s="8">
        <v>33</v>
      </c>
      <c r="B37" s="17" t="s">
        <v>35</v>
      </c>
      <c r="C37" s="31">
        <f>C36*12/O37*100</f>
        <v>6.3930243902438635</v>
      </c>
      <c r="D37" s="31">
        <f>D36*12/O37 *100</f>
        <v>14.214471544715515</v>
      </c>
      <c r="E37" s="31">
        <f>E36*12/O37*100</f>
        <v>37.369252032520372</v>
      </c>
      <c r="F37" s="31">
        <f>F36*12/O37*100</f>
        <v>59.785365853658568</v>
      </c>
      <c r="G37" s="31">
        <f>G36*12/O37 *100</f>
        <v>81.593961382113832</v>
      </c>
      <c r="H37" s="31">
        <f>H36*12/O37 *100</f>
        <v>107.9793943089431</v>
      </c>
      <c r="I37" s="31">
        <f>I36*12/O37 *100</f>
        <v>124.44816056910565</v>
      </c>
      <c r="J37" s="31">
        <f>J36*12/O37 *100</f>
        <v>142.08359349593491</v>
      </c>
      <c r="K37" s="31">
        <f>K36*12/O37*100</f>
        <v>164.96902642276416</v>
      </c>
      <c r="L37" s="31">
        <f>L36*12/O37*100</f>
        <v>186.10445934959344</v>
      </c>
      <c r="M37" s="31">
        <f>M36*12/O37 *100</f>
        <v>206.65655894308946</v>
      </c>
      <c r="N37" s="31">
        <f>N36*12/O37*100</f>
        <v>229.54199186991869</v>
      </c>
      <c r="O37" s="32">
        <v>9000000</v>
      </c>
    </row>
  </sheetData>
  <mergeCells count="1">
    <mergeCell ref="B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193ED-2E7D-7348-91A5-D2B5A94F7635}">
  <dimension ref="A1:L37"/>
  <sheetViews>
    <sheetView workbookViewId="0">
      <selection activeCell="I29" sqref="I29"/>
    </sheetView>
  </sheetViews>
  <sheetFormatPr baseColWidth="10" defaultRowHeight="16"/>
  <cols>
    <col min="1" max="1" width="8.83203125" customWidth="1"/>
    <col min="2" max="2" width="42.83203125" customWidth="1"/>
    <col min="3" max="4" width="8.83203125" customWidth="1"/>
    <col min="5" max="11" width="9.5" customWidth="1"/>
    <col min="12" max="12" width="27.83203125" customWidth="1"/>
    <col min="13" max="257" width="8.83203125" customWidth="1"/>
    <col min="258" max="258" width="42.83203125" customWidth="1"/>
    <col min="259" max="260" width="8.83203125" customWidth="1"/>
    <col min="261" max="267" width="9.5" customWidth="1"/>
    <col min="268" max="268" width="27.83203125" customWidth="1"/>
    <col min="269" max="513" width="8.83203125" customWidth="1"/>
    <col min="514" max="514" width="42.83203125" customWidth="1"/>
    <col min="515" max="516" width="8.83203125" customWidth="1"/>
    <col min="517" max="523" width="9.5" customWidth="1"/>
    <col min="524" max="524" width="27.83203125" customWidth="1"/>
    <col min="525" max="769" width="8.83203125" customWidth="1"/>
    <col min="770" max="770" width="42.83203125" customWidth="1"/>
    <col min="771" max="772" width="8.83203125" customWidth="1"/>
    <col min="773" max="779" width="9.5" customWidth="1"/>
    <col min="780" max="780" width="27.83203125" customWidth="1"/>
    <col min="781" max="1025" width="8.83203125" customWidth="1"/>
    <col min="1026" max="1026" width="42.83203125" customWidth="1"/>
    <col min="1027" max="1028" width="8.83203125" customWidth="1"/>
    <col min="1029" max="1035" width="9.5" customWidth="1"/>
    <col min="1036" max="1036" width="27.83203125" customWidth="1"/>
    <col min="1037" max="1281" width="8.83203125" customWidth="1"/>
    <col min="1282" max="1282" width="42.83203125" customWidth="1"/>
    <col min="1283" max="1284" width="8.83203125" customWidth="1"/>
    <col min="1285" max="1291" width="9.5" customWidth="1"/>
    <col min="1292" max="1292" width="27.83203125" customWidth="1"/>
    <col min="1293" max="1537" width="8.83203125" customWidth="1"/>
    <col min="1538" max="1538" width="42.83203125" customWidth="1"/>
    <col min="1539" max="1540" width="8.83203125" customWidth="1"/>
    <col min="1541" max="1547" width="9.5" customWidth="1"/>
    <col min="1548" max="1548" width="27.83203125" customWidth="1"/>
    <col min="1549" max="1793" width="8.83203125" customWidth="1"/>
    <col min="1794" max="1794" width="42.83203125" customWidth="1"/>
    <col min="1795" max="1796" width="8.83203125" customWidth="1"/>
    <col min="1797" max="1803" width="9.5" customWidth="1"/>
    <col min="1804" max="1804" width="27.83203125" customWidth="1"/>
    <col min="1805" max="2049" width="8.83203125" customWidth="1"/>
    <col min="2050" max="2050" width="42.83203125" customWidth="1"/>
    <col min="2051" max="2052" width="8.83203125" customWidth="1"/>
    <col min="2053" max="2059" width="9.5" customWidth="1"/>
    <col min="2060" max="2060" width="27.83203125" customWidth="1"/>
    <col min="2061" max="2305" width="8.83203125" customWidth="1"/>
    <col min="2306" max="2306" width="42.83203125" customWidth="1"/>
    <col min="2307" max="2308" width="8.83203125" customWidth="1"/>
    <col min="2309" max="2315" width="9.5" customWidth="1"/>
    <col min="2316" max="2316" width="27.83203125" customWidth="1"/>
    <col min="2317" max="2561" width="8.83203125" customWidth="1"/>
    <col min="2562" max="2562" width="42.83203125" customWidth="1"/>
    <col min="2563" max="2564" width="8.83203125" customWidth="1"/>
    <col min="2565" max="2571" width="9.5" customWidth="1"/>
    <col min="2572" max="2572" width="27.83203125" customWidth="1"/>
    <col min="2573" max="2817" width="8.83203125" customWidth="1"/>
    <col min="2818" max="2818" width="42.83203125" customWidth="1"/>
    <col min="2819" max="2820" width="8.83203125" customWidth="1"/>
    <col min="2821" max="2827" width="9.5" customWidth="1"/>
    <col min="2828" max="2828" width="27.83203125" customWidth="1"/>
    <col min="2829" max="3073" width="8.83203125" customWidth="1"/>
    <col min="3074" max="3074" width="42.83203125" customWidth="1"/>
    <col min="3075" max="3076" width="8.83203125" customWidth="1"/>
    <col min="3077" max="3083" width="9.5" customWidth="1"/>
    <col min="3084" max="3084" width="27.83203125" customWidth="1"/>
    <col min="3085" max="3329" width="8.83203125" customWidth="1"/>
    <col min="3330" max="3330" width="42.83203125" customWidth="1"/>
    <col min="3331" max="3332" width="8.83203125" customWidth="1"/>
    <col min="3333" max="3339" width="9.5" customWidth="1"/>
    <col min="3340" max="3340" width="27.83203125" customWidth="1"/>
    <col min="3341" max="3585" width="8.83203125" customWidth="1"/>
    <col min="3586" max="3586" width="42.83203125" customWidth="1"/>
    <col min="3587" max="3588" width="8.83203125" customWidth="1"/>
    <col min="3589" max="3595" width="9.5" customWidth="1"/>
    <col min="3596" max="3596" width="27.83203125" customWidth="1"/>
    <col min="3597" max="3841" width="8.83203125" customWidth="1"/>
    <col min="3842" max="3842" width="42.83203125" customWidth="1"/>
    <col min="3843" max="3844" width="8.83203125" customWidth="1"/>
    <col min="3845" max="3851" width="9.5" customWidth="1"/>
    <col min="3852" max="3852" width="27.83203125" customWidth="1"/>
    <col min="3853" max="4097" width="8.83203125" customWidth="1"/>
    <col min="4098" max="4098" width="42.83203125" customWidth="1"/>
    <col min="4099" max="4100" width="8.83203125" customWidth="1"/>
    <col min="4101" max="4107" width="9.5" customWidth="1"/>
    <col min="4108" max="4108" width="27.83203125" customWidth="1"/>
    <col min="4109" max="4353" width="8.83203125" customWidth="1"/>
    <col min="4354" max="4354" width="42.83203125" customWidth="1"/>
    <col min="4355" max="4356" width="8.83203125" customWidth="1"/>
    <col min="4357" max="4363" width="9.5" customWidth="1"/>
    <col min="4364" max="4364" width="27.83203125" customWidth="1"/>
    <col min="4365" max="4609" width="8.83203125" customWidth="1"/>
    <col min="4610" max="4610" width="42.83203125" customWidth="1"/>
    <col min="4611" max="4612" width="8.83203125" customWidth="1"/>
    <col min="4613" max="4619" width="9.5" customWidth="1"/>
    <col min="4620" max="4620" width="27.83203125" customWidth="1"/>
    <col min="4621" max="4865" width="8.83203125" customWidth="1"/>
    <col min="4866" max="4866" width="42.83203125" customWidth="1"/>
    <col min="4867" max="4868" width="8.83203125" customWidth="1"/>
    <col min="4869" max="4875" width="9.5" customWidth="1"/>
    <col min="4876" max="4876" width="27.83203125" customWidth="1"/>
    <col min="4877" max="5121" width="8.83203125" customWidth="1"/>
    <col min="5122" max="5122" width="42.83203125" customWidth="1"/>
    <col min="5123" max="5124" width="8.83203125" customWidth="1"/>
    <col min="5125" max="5131" width="9.5" customWidth="1"/>
    <col min="5132" max="5132" width="27.83203125" customWidth="1"/>
    <col min="5133" max="5377" width="8.83203125" customWidth="1"/>
    <col min="5378" max="5378" width="42.83203125" customWidth="1"/>
    <col min="5379" max="5380" width="8.83203125" customWidth="1"/>
    <col min="5381" max="5387" width="9.5" customWidth="1"/>
    <col min="5388" max="5388" width="27.83203125" customWidth="1"/>
    <col min="5389" max="5633" width="8.83203125" customWidth="1"/>
    <col min="5634" max="5634" width="42.83203125" customWidth="1"/>
    <col min="5635" max="5636" width="8.83203125" customWidth="1"/>
    <col min="5637" max="5643" width="9.5" customWidth="1"/>
    <col min="5644" max="5644" width="27.83203125" customWidth="1"/>
    <col min="5645" max="5889" width="8.83203125" customWidth="1"/>
    <col min="5890" max="5890" width="42.83203125" customWidth="1"/>
    <col min="5891" max="5892" width="8.83203125" customWidth="1"/>
    <col min="5893" max="5899" width="9.5" customWidth="1"/>
    <col min="5900" max="5900" width="27.83203125" customWidth="1"/>
    <col min="5901" max="6145" width="8.83203125" customWidth="1"/>
    <col min="6146" max="6146" width="42.83203125" customWidth="1"/>
    <col min="6147" max="6148" width="8.83203125" customWidth="1"/>
    <col min="6149" max="6155" width="9.5" customWidth="1"/>
    <col min="6156" max="6156" width="27.83203125" customWidth="1"/>
    <col min="6157" max="6401" width="8.83203125" customWidth="1"/>
    <col min="6402" max="6402" width="42.83203125" customWidth="1"/>
    <col min="6403" max="6404" width="8.83203125" customWidth="1"/>
    <col min="6405" max="6411" width="9.5" customWidth="1"/>
    <col min="6412" max="6412" width="27.83203125" customWidth="1"/>
    <col min="6413" max="6657" width="8.83203125" customWidth="1"/>
    <col min="6658" max="6658" width="42.83203125" customWidth="1"/>
    <col min="6659" max="6660" width="8.83203125" customWidth="1"/>
    <col min="6661" max="6667" width="9.5" customWidth="1"/>
    <col min="6668" max="6668" width="27.83203125" customWidth="1"/>
    <col min="6669" max="6913" width="8.83203125" customWidth="1"/>
    <col min="6914" max="6914" width="42.83203125" customWidth="1"/>
    <col min="6915" max="6916" width="8.83203125" customWidth="1"/>
    <col min="6917" max="6923" width="9.5" customWidth="1"/>
    <col min="6924" max="6924" width="27.83203125" customWidth="1"/>
    <col min="6925" max="7169" width="8.83203125" customWidth="1"/>
    <col min="7170" max="7170" width="42.83203125" customWidth="1"/>
    <col min="7171" max="7172" width="8.83203125" customWidth="1"/>
    <col min="7173" max="7179" width="9.5" customWidth="1"/>
    <col min="7180" max="7180" width="27.83203125" customWidth="1"/>
    <col min="7181" max="7425" width="8.83203125" customWidth="1"/>
    <col min="7426" max="7426" width="42.83203125" customWidth="1"/>
    <col min="7427" max="7428" width="8.83203125" customWidth="1"/>
    <col min="7429" max="7435" width="9.5" customWidth="1"/>
    <col min="7436" max="7436" width="27.83203125" customWidth="1"/>
    <col min="7437" max="7681" width="8.83203125" customWidth="1"/>
    <col min="7682" max="7682" width="42.83203125" customWidth="1"/>
    <col min="7683" max="7684" width="8.83203125" customWidth="1"/>
    <col min="7685" max="7691" width="9.5" customWidth="1"/>
    <col min="7692" max="7692" width="27.83203125" customWidth="1"/>
    <col min="7693" max="7937" width="8.83203125" customWidth="1"/>
    <col min="7938" max="7938" width="42.83203125" customWidth="1"/>
    <col min="7939" max="7940" width="8.83203125" customWidth="1"/>
    <col min="7941" max="7947" width="9.5" customWidth="1"/>
    <col min="7948" max="7948" width="27.83203125" customWidth="1"/>
    <col min="7949" max="8193" width="8.83203125" customWidth="1"/>
    <col min="8194" max="8194" width="42.83203125" customWidth="1"/>
    <col min="8195" max="8196" width="8.83203125" customWidth="1"/>
    <col min="8197" max="8203" width="9.5" customWidth="1"/>
    <col min="8204" max="8204" width="27.83203125" customWidth="1"/>
    <col min="8205" max="8449" width="8.83203125" customWidth="1"/>
    <col min="8450" max="8450" width="42.83203125" customWidth="1"/>
    <col min="8451" max="8452" width="8.83203125" customWidth="1"/>
    <col min="8453" max="8459" width="9.5" customWidth="1"/>
    <col min="8460" max="8460" width="27.83203125" customWidth="1"/>
    <col min="8461" max="8705" width="8.83203125" customWidth="1"/>
    <col min="8706" max="8706" width="42.83203125" customWidth="1"/>
    <col min="8707" max="8708" width="8.83203125" customWidth="1"/>
    <col min="8709" max="8715" width="9.5" customWidth="1"/>
    <col min="8716" max="8716" width="27.83203125" customWidth="1"/>
    <col min="8717" max="8961" width="8.83203125" customWidth="1"/>
    <col min="8962" max="8962" width="42.83203125" customWidth="1"/>
    <col min="8963" max="8964" width="8.83203125" customWidth="1"/>
    <col min="8965" max="8971" width="9.5" customWidth="1"/>
    <col min="8972" max="8972" width="27.83203125" customWidth="1"/>
    <col min="8973" max="9217" width="8.83203125" customWidth="1"/>
    <col min="9218" max="9218" width="42.83203125" customWidth="1"/>
    <col min="9219" max="9220" width="8.83203125" customWidth="1"/>
    <col min="9221" max="9227" width="9.5" customWidth="1"/>
    <col min="9228" max="9228" width="27.83203125" customWidth="1"/>
    <col min="9229" max="9473" width="8.83203125" customWidth="1"/>
    <col min="9474" max="9474" width="42.83203125" customWidth="1"/>
    <col min="9475" max="9476" width="8.83203125" customWidth="1"/>
    <col min="9477" max="9483" width="9.5" customWidth="1"/>
    <col min="9484" max="9484" width="27.83203125" customWidth="1"/>
    <col min="9485" max="9729" width="8.83203125" customWidth="1"/>
    <col min="9730" max="9730" width="42.83203125" customWidth="1"/>
    <col min="9731" max="9732" width="8.83203125" customWidth="1"/>
    <col min="9733" max="9739" width="9.5" customWidth="1"/>
    <col min="9740" max="9740" width="27.83203125" customWidth="1"/>
    <col min="9741" max="9985" width="8.83203125" customWidth="1"/>
    <col min="9986" max="9986" width="42.83203125" customWidth="1"/>
    <col min="9987" max="9988" width="8.83203125" customWidth="1"/>
    <col min="9989" max="9995" width="9.5" customWidth="1"/>
    <col min="9996" max="9996" width="27.83203125" customWidth="1"/>
    <col min="9997" max="10241" width="8.83203125" customWidth="1"/>
    <col min="10242" max="10242" width="42.83203125" customWidth="1"/>
    <col min="10243" max="10244" width="8.83203125" customWidth="1"/>
    <col min="10245" max="10251" width="9.5" customWidth="1"/>
    <col min="10252" max="10252" width="27.83203125" customWidth="1"/>
    <col min="10253" max="10497" width="8.83203125" customWidth="1"/>
    <col min="10498" max="10498" width="42.83203125" customWidth="1"/>
    <col min="10499" max="10500" width="8.83203125" customWidth="1"/>
    <col min="10501" max="10507" width="9.5" customWidth="1"/>
    <col min="10508" max="10508" width="27.83203125" customWidth="1"/>
    <col min="10509" max="10753" width="8.83203125" customWidth="1"/>
    <col min="10754" max="10754" width="42.83203125" customWidth="1"/>
    <col min="10755" max="10756" width="8.83203125" customWidth="1"/>
    <col min="10757" max="10763" width="9.5" customWidth="1"/>
    <col min="10764" max="10764" width="27.83203125" customWidth="1"/>
    <col min="10765" max="11009" width="8.83203125" customWidth="1"/>
    <col min="11010" max="11010" width="42.83203125" customWidth="1"/>
    <col min="11011" max="11012" width="8.83203125" customWidth="1"/>
    <col min="11013" max="11019" width="9.5" customWidth="1"/>
    <col min="11020" max="11020" width="27.83203125" customWidth="1"/>
    <col min="11021" max="11265" width="8.83203125" customWidth="1"/>
    <col min="11266" max="11266" width="42.83203125" customWidth="1"/>
    <col min="11267" max="11268" width="8.83203125" customWidth="1"/>
    <col min="11269" max="11275" width="9.5" customWidth="1"/>
    <col min="11276" max="11276" width="27.83203125" customWidth="1"/>
    <col min="11277" max="11521" width="8.83203125" customWidth="1"/>
    <col min="11522" max="11522" width="42.83203125" customWidth="1"/>
    <col min="11523" max="11524" width="8.83203125" customWidth="1"/>
    <col min="11525" max="11531" width="9.5" customWidth="1"/>
    <col min="11532" max="11532" width="27.83203125" customWidth="1"/>
    <col min="11533" max="11777" width="8.83203125" customWidth="1"/>
    <col min="11778" max="11778" width="42.83203125" customWidth="1"/>
    <col min="11779" max="11780" width="8.83203125" customWidth="1"/>
    <col min="11781" max="11787" width="9.5" customWidth="1"/>
    <col min="11788" max="11788" width="27.83203125" customWidth="1"/>
    <col min="11789" max="12033" width="8.83203125" customWidth="1"/>
    <col min="12034" max="12034" width="42.83203125" customWidth="1"/>
    <col min="12035" max="12036" width="8.83203125" customWidth="1"/>
    <col min="12037" max="12043" width="9.5" customWidth="1"/>
    <col min="12044" max="12044" width="27.83203125" customWidth="1"/>
    <col min="12045" max="12289" width="8.83203125" customWidth="1"/>
    <col min="12290" max="12290" width="42.83203125" customWidth="1"/>
    <col min="12291" max="12292" width="8.83203125" customWidth="1"/>
    <col min="12293" max="12299" width="9.5" customWidth="1"/>
    <col min="12300" max="12300" width="27.83203125" customWidth="1"/>
    <col min="12301" max="12545" width="8.83203125" customWidth="1"/>
    <col min="12546" max="12546" width="42.83203125" customWidth="1"/>
    <col min="12547" max="12548" width="8.83203125" customWidth="1"/>
    <col min="12549" max="12555" width="9.5" customWidth="1"/>
    <col min="12556" max="12556" width="27.83203125" customWidth="1"/>
    <col min="12557" max="12801" width="8.83203125" customWidth="1"/>
    <col min="12802" max="12802" width="42.83203125" customWidth="1"/>
    <col min="12803" max="12804" width="8.83203125" customWidth="1"/>
    <col min="12805" max="12811" width="9.5" customWidth="1"/>
    <col min="12812" max="12812" width="27.83203125" customWidth="1"/>
    <col min="12813" max="13057" width="8.83203125" customWidth="1"/>
    <col min="13058" max="13058" width="42.83203125" customWidth="1"/>
    <col min="13059" max="13060" width="8.83203125" customWidth="1"/>
    <col min="13061" max="13067" width="9.5" customWidth="1"/>
    <col min="13068" max="13068" width="27.83203125" customWidth="1"/>
    <col min="13069" max="13313" width="8.83203125" customWidth="1"/>
    <col min="13314" max="13314" width="42.83203125" customWidth="1"/>
    <col min="13315" max="13316" width="8.83203125" customWidth="1"/>
    <col min="13317" max="13323" width="9.5" customWidth="1"/>
    <col min="13324" max="13324" width="27.83203125" customWidth="1"/>
    <col min="13325" max="13569" width="8.83203125" customWidth="1"/>
    <col min="13570" max="13570" width="42.83203125" customWidth="1"/>
    <col min="13571" max="13572" width="8.83203125" customWidth="1"/>
    <col min="13573" max="13579" width="9.5" customWidth="1"/>
    <col min="13580" max="13580" width="27.83203125" customWidth="1"/>
    <col min="13581" max="13825" width="8.83203125" customWidth="1"/>
    <col min="13826" max="13826" width="42.83203125" customWidth="1"/>
    <col min="13827" max="13828" width="8.83203125" customWidth="1"/>
    <col min="13829" max="13835" width="9.5" customWidth="1"/>
    <col min="13836" max="13836" width="27.83203125" customWidth="1"/>
    <col min="13837" max="14081" width="8.83203125" customWidth="1"/>
    <col min="14082" max="14082" width="42.83203125" customWidth="1"/>
    <col min="14083" max="14084" width="8.83203125" customWidth="1"/>
    <col min="14085" max="14091" width="9.5" customWidth="1"/>
    <col min="14092" max="14092" width="27.83203125" customWidth="1"/>
    <col min="14093" max="14337" width="8.83203125" customWidth="1"/>
    <col min="14338" max="14338" width="42.83203125" customWidth="1"/>
    <col min="14339" max="14340" width="8.83203125" customWidth="1"/>
    <col min="14341" max="14347" width="9.5" customWidth="1"/>
    <col min="14348" max="14348" width="27.83203125" customWidth="1"/>
    <col min="14349" max="14593" width="8.83203125" customWidth="1"/>
    <col min="14594" max="14594" width="42.83203125" customWidth="1"/>
    <col min="14595" max="14596" width="8.83203125" customWidth="1"/>
    <col min="14597" max="14603" width="9.5" customWidth="1"/>
    <col min="14604" max="14604" width="27.83203125" customWidth="1"/>
    <col min="14605" max="14849" width="8.83203125" customWidth="1"/>
    <col min="14850" max="14850" width="42.83203125" customWidth="1"/>
    <col min="14851" max="14852" width="8.83203125" customWidth="1"/>
    <col min="14853" max="14859" width="9.5" customWidth="1"/>
    <col min="14860" max="14860" width="27.83203125" customWidth="1"/>
    <col min="14861" max="15105" width="8.83203125" customWidth="1"/>
    <col min="15106" max="15106" width="42.83203125" customWidth="1"/>
    <col min="15107" max="15108" width="8.83203125" customWidth="1"/>
    <col min="15109" max="15115" width="9.5" customWidth="1"/>
    <col min="15116" max="15116" width="27.83203125" customWidth="1"/>
    <col min="15117" max="15361" width="8.83203125" customWidth="1"/>
    <col min="15362" max="15362" width="42.83203125" customWidth="1"/>
    <col min="15363" max="15364" width="8.83203125" customWidth="1"/>
    <col min="15365" max="15371" width="9.5" customWidth="1"/>
    <col min="15372" max="15372" width="27.83203125" customWidth="1"/>
    <col min="15373" max="15617" width="8.83203125" customWidth="1"/>
    <col min="15618" max="15618" width="42.83203125" customWidth="1"/>
    <col min="15619" max="15620" width="8.83203125" customWidth="1"/>
    <col min="15621" max="15627" width="9.5" customWidth="1"/>
    <col min="15628" max="15628" width="27.83203125" customWidth="1"/>
    <col min="15629" max="15873" width="8.83203125" customWidth="1"/>
    <col min="15874" max="15874" width="42.83203125" customWidth="1"/>
    <col min="15875" max="15876" width="8.83203125" customWidth="1"/>
    <col min="15877" max="15883" width="9.5" customWidth="1"/>
    <col min="15884" max="15884" width="27.83203125" customWidth="1"/>
    <col min="15885" max="16129" width="8.83203125" customWidth="1"/>
    <col min="16130" max="16130" width="42.83203125" customWidth="1"/>
    <col min="16131" max="16132" width="8.83203125" customWidth="1"/>
    <col min="16133" max="16139" width="9.5" customWidth="1"/>
    <col min="16140" max="16140" width="27.83203125" customWidth="1"/>
    <col min="16141" max="16384" width="8.83203125" customWidth="1"/>
  </cols>
  <sheetData>
    <row r="1" spans="1:12" ht="23">
      <c r="A1" s="36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>
      <c r="A2" s="37" t="s">
        <v>37</v>
      </c>
      <c r="B2" s="38" t="s">
        <v>38</v>
      </c>
      <c r="C2" s="38" t="s">
        <v>39</v>
      </c>
      <c r="D2" s="38" t="s">
        <v>40</v>
      </c>
      <c r="E2" s="39" t="s">
        <v>41</v>
      </c>
      <c r="F2" s="39" t="s">
        <v>42</v>
      </c>
      <c r="G2" s="39" t="s">
        <v>43</v>
      </c>
      <c r="H2" s="39" t="s">
        <v>44</v>
      </c>
      <c r="I2" s="40" t="s">
        <v>45</v>
      </c>
      <c r="J2" s="41" t="s">
        <v>46</v>
      </c>
      <c r="K2" s="39" t="s">
        <v>47</v>
      </c>
      <c r="L2" s="37" t="s">
        <v>48</v>
      </c>
    </row>
    <row r="3" spans="1:12">
      <c r="A3" s="37"/>
      <c r="B3" s="38"/>
      <c r="C3" s="38"/>
      <c r="D3" s="38"/>
      <c r="E3" s="42"/>
      <c r="F3" s="42"/>
      <c r="G3" s="42"/>
      <c r="H3" s="42"/>
      <c r="I3" s="43"/>
      <c r="J3" s="44"/>
      <c r="K3" s="42"/>
      <c r="L3" s="37"/>
    </row>
    <row r="4" spans="1:12">
      <c r="A4" s="45">
        <v>1</v>
      </c>
      <c r="B4" s="46">
        <v>2</v>
      </c>
      <c r="C4" s="45">
        <v>3</v>
      </c>
      <c r="D4" s="45">
        <v>4</v>
      </c>
      <c r="E4" s="47"/>
      <c r="F4" s="47"/>
      <c r="G4" s="47"/>
      <c r="H4" s="47"/>
      <c r="I4" s="47"/>
      <c r="J4" s="48">
        <v>5</v>
      </c>
      <c r="K4" s="48"/>
      <c r="L4" s="49">
        <v>6</v>
      </c>
    </row>
    <row r="5" spans="1:12">
      <c r="A5" s="50" t="s">
        <v>49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2"/>
    </row>
    <row r="6" spans="1:12" ht="17">
      <c r="A6" s="49">
        <v>1</v>
      </c>
      <c r="B6" s="53" t="s">
        <v>50</v>
      </c>
      <c r="C6" s="49" t="s">
        <v>51</v>
      </c>
      <c r="D6" s="49"/>
      <c r="E6" s="54"/>
      <c r="F6" s="54"/>
      <c r="G6" s="54"/>
      <c r="H6" s="54"/>
      <c r="I6" s="54"/>
      <c r="J6" s="55"/>
      <c r="K6" s="55"/>
      <c r="L6" s="49"/>
    </row>
    <row r="7" spans="1:12" ht="17">
      <c r="A7" s="49">
        <v>2</v>
      </c>
      <c r="B7" s="53" t="s">
        <v>52</v>
      </c>
      <c r="C7" s="49" t="s">
        <v>51</v>
      </c>
      <c r="D7" s="49"/>
      <c r="E7" s="54"/>
      <c r="F7" s="54"/>
      <c r="G7" s="54"/>
      <c r="H7" s="54"/>
      <c r="I7" s="54"/>
      <c r="J7" s="55"/>
      <c r="K7" s="55"/>
      <c r="L7" s="49"/>
    </row>
    <row r="8" spans="1:12" ht="34">
      <c r="A8" s="49">
        <v>3</v>
      </c>
      <c r="B8" s="53" t="s">
        <v>53</v>
      </c>
      <c r="C8" s="49" t="s">
        <v>51</v>
      </c>
      <c r="D8" s="49"/>
      <c r="E8" s="54"/>
      <c r="F8" s="54"/>
      <c r="G8" s="54"/>
      <c r="H8" s="54"/>
      <c r="I8" s="54"/>
      <c r="J8" s="55"/>
      <c r="K8" s="55"/>
      <c r="L8" s="49"/>
    </row>
    <row r="9" spans="1:12" ht="17">
      <c r="A9" s="49">
        <v>4</v>
      </c>
      <c r="B9" s="53" t="s">
        <v>54</v>
      </c>
      <c r="C9" s="49" t="s">
        <v>51</v>
      </c>
      <c r="D9" s="49"/>
      <c r="E9" s="54"/>
      <c r="F9" s="54"/>
      <c r="G9" s="54"/>
      <c r="H9" s="54"/>
      <c r="I9" s="54"/>
      <c r="J9" s="55"/>
      <c r="K9" s="55"/>
      <c r="L9" s="49"/>
    </row>
    <row r="10" spans="1:12" ht="17">
      <c r="A10" s="49">
        <v>5</v>
      </c>
      <c r="B10" s="53" t="s">
        <v>55</v>
      </c>
      <c r="C10" s="49" t="s">
        <v>51</v>
      </c>
      <c r="D10" s="49"/>
      <c r="E10" s="54"/>
      <c r="F10" s="54"/>
      <c r="G10" s="54"/>
      <c r="H10" s="54"/>
      <c r="I10" s="54"/>
      <c r="J10" s="55"/>
      <c r="K10" s="55"/>
      <c r="L10" s="56"/>
    </row>
    <row r="11" spans="1:12" ht="17">
      <c r="A11" s="49">
        <v>6</v>
      </c>
      <c r="B11" s="53" t="s">
        <v>56</v>
      </c>
      <c r="C11" s="49" t="s">
        <v>51</v>
      </c>
      <c r="D11" s="49"/>
      <c r="E11" s="54"/>
      <c r="F11" s="54"/>
      <c r="G11" s="54"/>
      <c r="H11" s="54"/>
      <c r="I11" s="54"/>
      <c r="J11" s="55"/>
      <c r="K11" s="55"/>
      <c r="L11" s="56"/>
    </row>
    <row r="12" spans="1:12" ht="17">
      <c r="A12" s="49">
        <v>7</v>
      </c>
      <c r="B12" s="53" t="s">
        <v>56</v>
      </c>
      <c r="C12" s="49" t="s">
        <v>51</v>
      </c>
      <c r="D12" s="49"/>
      <c r="E12" s="54"/>
      <c r="F12" s="54"/>
      <c r="G12" s="54"/>
      <c r="H12" s="54"/>
      <c r="I12" s="54"/>
      <c r="J12" s="55"/>
      <c r="K12" s="55"/>
      <c r="L12" s="56"/>
    </row>
    <row r="13" spans="1:12" ht="17">
      <c r="A13" s="49">
        <v>8</v>
      </c>
      <c r="B13" s="53" t="s">
        <v>57</v>
      </c>
      <c r="C13" s="49" t="s">
        <v>51</v>
      </c>
      <c r="D13" s="49"/>
      <c r="E13" s="54"/>
      <c r="F13" s="54"/>
      <c r="G13" s="54"/>
      <c r="H13" s="54"/>
      <c r="I13" s="54"/>
      <c r="J13" s="55"/>
      <c r="K13" s="55"/>
      <c r="L13" s="56"/>
    </row>
    <row r="14" spans="1:12" ht="17">
      <c r="A14" s="49">
        <v>9</v>
      </c>
      <c r="B14" s="53" t="s">
        <v>57</v>
      </c>
      <c r="C14" s="49" t="s">
        <v>51</v>
      </c>
      <c r="D14" s="49"/>
      <c r="E14" s="54"/>
      <c r="F14" s="54"/>
      <c r="G14" s="54"/>
      <c r="H14" s="54"/>
      <c r="I14" s="54"/>
      <c r="J14" s="55"/>
      <c r="K14" s="55"/>
      <c r="L14" s="56"/>
    </row>
    <row r="15" spans="1:12" ht="17">
      <c r="A15" s="49">
        <v>10</v>
      </c>
      <c r="B15" s="53" t="s">
        <v>58</v>
      </c>
      <c r="C15" s="49" t="s">
        <v>51</v>
      </c>
      <c r="D15" s="49"/>
      <c r="E15" s="54"/>
      <c r="F15" s="54"/>
      <c r="G15" s="54"/>
      <c r="H15" s="54"/>
      <c r="I15" s="54"/>
      <c r="J15" s="55"/>
      <c r="K15" s="55"/>
      <c r="L15" s="56"/>
    </row>
    <row r="16" spans="1:12" ht="17">
      <c r="A16" s="57"/>
      <c r="B16" s="58" t="s">
        <v>59</v>
      </c>
      <c r="C16" s="57"/>
      <c r="D16" s="59">
        <f>SUM(D6:D15)</f>
        <v>0</v>
      </c>
      <c r="E16" s="59">
        <f t="shared" ref="E16:K16" si="0">SUM(E6:E15)</f>
        <v>0</v>
      </c>
      <c r="F16" s="59">
        <f t="shared" si="0"/>
        <v>0</v>
      </c>
      <c r="G16" s="59">
        <f t="shared" si="0"/>
        <v>0</v>
      </c>
      <c r="H16" s="59">
        <f t="shared" si="0"/>
        <v>0</v>
      </c>
      <c r="I16" s="59">
        <f>SUM(I6:I15)</f>
        <v>0</v>
      </c>
      <c r="J16" s="59">
        <f t="shared" si="0"/>
        <v>0</v>
      </c>
      <c r="K16" s="59">
        <f t="shared" si="0"/>
        <v>0</v>
      </c>
      <c r="L16" s="60"/>
    </row>
    <row r="17" spans="1:12" ht="17">
      <c r="A17" s="57"/>
      <c r="B17" s="58" t="s">
        <v>59</v>
      </c>
      <c r="C17" s="57"/>
      <c r="D17" s="59">
        <f>D16</f>
        <v>0</v>
      </c>
      <c r="E17" s="59">
        <f t="shared" ref="E17:K17" si="1">E16</f>
        <v>0</v>
      </c>
      <c r="F17" s="59">
        <f t="shared" si="1"/>
        <v>0</v>
      </c>
      <c r="G17" s="59">
        <f t="shared" si="1"/>
        <v>0</v>
      </c>
      <c r="H17" s="59">
        <f t="shared" si="1"/>
        <v>0</v>
      </c>
      <c r="I17" s="59">
        <f t="shared" si="1"/>
        <v>0</v>
      </c>
      <c r="J17" s="59">
        <f t="shared" si="1"/>
        <v>0</v>
      </c>
      <c r="K17" s="59">
        <f t="shared" si="1"/>
        <v>0</v>
      </c>
      <c r="L17" s="60"/>
    </row>
    <row r="18" spans="1:12" ht="15" customHeight="1">
      <c r="A18" s="61" t="s">
        <v>60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3"/>
    </row>
    <row r="19" spans="1:12" ht="17">
      <c r="A19" s="64">
        <v>11</v>
      </c>
      <c r="B19" s="53" t="s">
        <v>61</v>
      </c>
      <c r="C19" s="65" t="s">
        <v>62</v>
      </c>
      <c r="D19" s="49"/>
      <c r="E19" s="54"/>
      <c r="F19" s="54"/>
      <c r="G19" s="54"/>
      <c r="H19" s="54"/>
      <c r="I19" s="54"/>
      <c r="J19" s="55"/>
      <c r="K19" s="55"/>
      <c r="L19" s="49"/>
    </row>
    <row r="20" spans="1:12" ht="17">
      <c r="A20" s="64">
        <f>A19+1</f>
        <v>12</v>
      </c>
      <c r="B20" s="53" t="s">
        <v>61</v>
      </c>
      <c r="C20" s="65" t="s">
        <v>62</v>
      </c>
      <c r="D20" s="49"/>
      <c r="E20" s="54"/>
      <c r="F20" s="54"/>
      <c r="G20" s="54"/>
      <c r="H20" s="54"/>
      <c r="I20" s="54"/>
      <c r="J20" s="55"/>
      <c r="K20" s="55"/>
      <c r="L20" s="49"/>
    </row>
    <row r="21" spans="1:12" ht="17">
      <c r="A21" s="64">
        <f t="shared" ref="A21:A35" si="2">A20+1</f>
        <v>13</v>
      </c>
      <c r="B21" s="53" t="s">
        <v>61</v>
      </c>
      <c r="C21" s="65" t="s">
        <v>62</v>
      </c>
      <c r="D21" s="49"/>
      <c r="E21" s="54"/>
      <c r="F21" s="54"/>
      <c r="G21" s="54"/>
      <c r="H21" s="54"/>
      <c r="I21" s="54"/>
      <c r="J21" s="55"/>
      <c r="K21" s="55"/>
      <c r="L21" s="49"/>
    </row>
    <row r="22" spans="1:12" ht="17">
      <c r="A22" s="64">
        <f t="shared" si="2"/>
        <v>14</v>
      </c>
      <c r="B22" s="53" t="s">
        <v>63</v>
      </c>
      <c r="C22" s="65" t="s">
        <v>62</v>
      </c>
      <c r="D22" s="49"/>
      <c r="E22" s="54"/>
      <c r="F22" s="54"/>
      <c r="G22" s="54"/>
      <c r="H22" s="54"/>
      <c r="I22" s="54"/>
      <c r="J22" s="55"/>
      <c r="K22" s="55"/>
      <c r="L22" s="49"/>
    </row>
    <row r="23" spans="1:12" ht="17">
      <c r="A23" s="64">
        <f t="shared" si="2"/>
        <v>15</v>
      </c>
      <c r="B23" s="53" t="s">
        <v>63</v>
      </c>
      <c r="C23" s="65" t="s">
        <v>62</v>
      </c>
      <c r="D23" s="49"/>
      <c r="E23" s="54"/>
      <c r="F23" s="54"/>
      <c r="G23" s="54"/>
      <c r="H23" s="54"/>
      <c r="I23" s="54"/>
      <c r="J23" s="55"/>
      <c r="K23" s="55"/>
      <c r="L23" s="49"/>
    </row>
    <row r="24" spans="1:12" ht="17">
      <c r="A24" s="64">
        <f t="shared" si="2"/>
        <v>16</v>
      </c>
      <c r="B24" s="53" t="s">
        <v>64</v>
      </c>
      <c r="C24" s="53" t="s">
        <v>65</v>
      </c>
      <c r="D24" s="53"/>
      <c r="E24" s="54"/>
      <c r="F24" s="54"/>
      <c r="G24" s="54"/>
      <c r="H24" s="66"/>
      <c r="I24" s="54"/>
      <c r="J24" s="55"/>
      <c r="K24" s="55"/>
      <c r="L24" s="49"/>
    </row>
    <row r="25" spans="1:12" ht="17">
      <c r="A25" s="64">
        <f t="shared" si="2"/>
        <v>17</v>
      </c>
      <c r="B25" s="53" t="s">
        <v>66</v>
      </c>
      <c r="C25" s="65" t="s">
        <v>65</v>
      </c>
      <c r="D25" s="49"/>
      <c r="E25" s="54"/>
      <c r="F25" s="54"/>
      <c r="G25" s="54"/>
      <c r="H25" s="54"/>
      <c r="I25" s="54"/>
      <c r="J25" s="55"/>
      <c r="K25" s="55"/>
      <c r="L25" s="49"/>
    </row>
    <row r="26" spans="1:12" ht="17">
      <c r="A26" s="64">
        <f t="shared" si="2"/>
        <v>18</v>
      </c>
      <c r="B26" s="53" t="s">
        <v>67</v>
      </c>
      <c r="C26" s="65" t="s">
        <v>68</v>
      </c>
      <c r="D26" s="49"/>
      <c r="E26" s="54"/>
      <c r="F26" s="54"/>
      <c r="G26" s="54"/>
      <c r="H26" s="54"/>
      <c r="I26" s="54"/>
      <c r="J26" s="55"/>
      <c r="K26" s="55"/>
      <c r="L26" s="49"/>
    </row>
    <row r="27" spans="1:12" ht="17">
      <c r="A27" s="64">
        <f t="shared" si="2"/>
        <v>19</v>
      </c>
      <c r="B27" s="53" t="s">
        <v>67</v>
      </c>
      <c r="C27" s="65" t="s">
        <v>68</v>
      </c>
      <c r="D27" s="49"/>
      <c r="E27" s="54"/>
      <c r="F27" s="54"/>
      <c r="G27" s="54"/>
      <c r="H27" s="54"/>
      <c r="I27" s="54"/>
      <c r="J27" s="55"/>
      <c r="K27" s="55"/>
      <c r="L27" s="49"/>
    </row>
    <row r="28" spans="1:12" ht="17">
      <c r="A28" s="64">
        <f t="shared" si="2"/>
        <v>20</v>
      </c>
      <c r="B28" s="53" t="s">
        <v>69</v>
      </c>
      <c r="C28" s="65" t="s">
        <v>68</v>
      </c>
      <c r="D28" s="49"/>
      <c r="E28" s="54"/>
      <c r="F28" s="54"/>
      <c r="G28" s="54"/>
      <c r="H28" s="54"/>
      <c r="I28" s="54"/>
      <c r="J28" s="55"/>
      <c r="K28" s="55"/>
      <c r="L28" s="49"/>
    </row>
    <row r="29" spans="1:12" ht="17">
      <c r="A29" s="64">
        <f t="shared" si="2"/>
        <v>21</v>
      </c>
      <c r="B29" s="53" t="s">
        <v>69</v>
      </c>
      <c r="C29" s="65" t="s">
        <v>68</v>
      </c>
      <c r="D29" s="49"/>
      <c r="E29" s="54"/>
      <c r="F29" s="54"/>
      <c r="G29" s="54"/>
      <c r="H29" s="54"/>
      <c r="I29" s="54"/>
      <c r="J29" s="55"/>
      <c r="K29" s="55"/>
      <c r="L29" s="49"/>
    </row>
    <row r="30" spans="1:12" ht="17">
      <c r="A30" s="64">
        <f t="shared" si="2"/>
        <v>22</v>
      </c>
      <c r="B30" s="53" t="s">
        <v>70</v>
      </c>
      <c r="C30" s="65" t="s">
        <v>68</v>
      </c>
      <c r="D30" s="67"/>
      <c r="E30" s="54"/>
      <c r="F30" s="54"/>
      <c r="G30" s="54"/>
      <c r="H30" s="54"/>
      <c r="I30" s="54"/>
      <c r="J30" s="55"/>
      <c r="K30" s="55"/>
      <c r="L30" s="49"/>
    </row>
    <row r="31" spans="1:12" ht="17">
      <c r="A31" s="64">
        <f t="shared" si="2"/>
        <v>23</v>
      </c>
      <c r="B31" s="53" t="s">
        <v>70</v>
      </c>
      <c r="C31" s="65" t="s">
        <v>68</v>
      </c>
      <c r="D31" s="67"/>
      <c r="E31" s="54"/>
      <c r="F31" s="54"/>
      <c r="G31" s="54"/>
      <c r="H31" s="54"/>
      <c r="I31" s="54"/>
      <c r="J31" s="55"/>
      <c r="K31" s="55"/>
      <c r="L31" s="49"/>
    </row>
    <row r="32" spans="1:12" ht="17">
      <c r="A32" s="64">
        <f t="shared" si="2"/>
        <v>24</v>
      </c>
      <c r="B32" s="53" t="s">
        <v>70</v>
      </c>
      <c r="C32" s="65" t="s">
        <v>68</v>
      </c>
      <c r="D32" s="67"/>
      <c r="E32" s="54"/>
      <c r="F32" s="54"/>
      <c r="G32" s="54"/>
      <c r="H32" s="54"/>
      <c r="I32" s="54"/>
      <c r="J32" s="55"/>
      <c r="K32" s="55"/>
      <c r="L32" s="49"/>
    </row>
    <row r="33" spans="1:12" ht="17">
      <c r="A33" s="64">
        <f t="shared" si="2"/>
        <v>25</v>
      </c>
      <c r="B33" s="53" t="s">
        <v>70</v>
      </c>
      <c r="C33" s="65" t="s">
        <v>68</v>
      </c>
      <c r="D33" s="67"/>
      <c r="E33" s="54"/>
      <c r="F33" s="54"/>
      <c r="G33" s="54"/>
      <c r="H33" s="54"/>
      <c r="I33" s="54"/>
      <c r="J33" s="55"/>
      <c r="K33" s="55"/>
      <c r="L33" s="49"/>
    </row>
    <row r="34" spans="1:12" ht="17">
      <c r="A34" s="64">
        <f t="shared" si="2"/>
        <v>26</v>
      </c>
      <c r="B34" s="53" t="s">
        <v>71</v>
      </c>
      <c r="C34" s="65" t="s">
        <v>68</v>
      </c>
      <c r="D34" s="67"/>
      <c r="E34" s="54"/>
      <c r="F34" s="54"/>
      <c r="G34" s="54"/>
      <c r="H34" s="54"/>
      <c r="I34" s="54"/>
      <c r="J34" s="55"/>
      <c r="K34" s="55"/>
      <c r="L34" s="49"/>
    </row>
    <row r="35" spans="1:12" ht="17">
      <c r="A35" s="64">
        <f t="shared" si="2"/>
        <v>27</v>
      </c>
      <c r="B35" s="53" t="s">
        <v>71</v>
      </c>
      <c r="C35" s="65" t="s">
        <v>68</v>
      </c>
      <c r="D35" s="67"/>
      <c r="E35" s="54"/>
      <c r="F35" s="54"/>
      <c r="G35" s="54"/>
      <c r="H35" s="54"/>
      <c r="I35" s="54"/>
      <c r="J35" s="55"/>
      <c r="K35" s="55"/>
      <c r="L35" s="49"/>
    </row>
    <row r="36" spans="1:12" ht="17">
      <c r="A36" s="64"/>
      <c r="B36" s="68" t="s">
        <v>59</v>
      </c>
      <c r="C36" s="69"/>
      <c r="D36" s="70">
        <f t="shared" ref="D36:K36" si="3">SUM(D19:D35)</f>
        <v>0</v>
      </c>
      <c r="E36" s="71">
        <f t="shared" si="3"/>
        <v>0</v>
      </c>
      <c r="F36" s="71">
        <f t="shared" si="3"/>
        <v>0</v>
      </c>
      <c r="G36" s="71">
        <f t="shared" si="3"/>
        <v>0</v>
      </c>
      <c r="H36" s="71">
        <f t="shared" si="3"/>
        <v>0</v>
      </c>
      <c r="I36" s="71">
        <f t="shared" si="3"/>
        <v>0</v>
      </c>
      <c r="J36" s="71">
        <f t="shared" si="3"/>
        <v>0</v>
      </c>
      <c r="K36" s="71">
        <f t="shared" si="3"/>
        <v>0</v>
      </c>
      <c r="L36" s="49"/>
    </row>
    <row r="37" spans="1:12" ht="15" customHeight="1">
      <c r="A37" s="70"/>
      <c r="B37" s="72" t="s">
        <v>72</v>
      </c>
      <c r="C37" s="73"/>
      <c r="D37" s="74">
        <f t="shared" ref="D37:K37" si="4">D36+D17</f>
        <v>0</v>
      </c>
      <c r="E37" s="75">
        <f t="shared" si="4"/>
        <v>0</v>
      </c>
      <c r="F37" s="75">
        <f t="shared" si="4"/>
        <v>0</v>
      </c>
      <c r="G37" s="75">
        <f t="shared" si="4"/>
        <v>0</v>
      </c>
      <c r="H37" s="75">
        <f t="shared" si="4"/>
        <v>0</v>
      </c>
      <c r="I37" s="75">
        <f t="shared" si="4"/>
        <v>0</v>
      </c>
      <c r="J37" s="75">
        <f t="shared" si="4"/>
        <v>0</v>
      </c>
      <c r="K37" s="75">
        <f t="shared" si="4"/>
        <v>0</v>
      </c>
      <c r="L37" s="48"/>
    </row>
  </sheetData>
  <mergeCells count="16">
    <mergeCell ref="J2:J3"/>
    <mergeCell ref="K2:K3"/>
    <mergeCell ref="L2:L3"/>
    <mergeCell ref="A5:L5"/>
    <mergeCell ref="A18:L18"/>
    <mergeCell ref="B37:C37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Бюджет доходов и расходов</vt:lpstr>
      <vt:lpstr>Пример штатного расписания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2023-02-02T13:00:58Z</dcterms:created>
  <dcterms:modified xsi:type="dcterms:W3CDTF">2023-02-02T13:05:16Z</dcterms:modified>
</cp:coreProperties>
</file>